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2" yWindow="-372" windowWidth="1980" windowHeight="1176"/>
  </bookViews>
  <sheets>
    <sheet name="ДЧБ" sheetId="1" r:id="rId1"/>
    <sheet name="Лист1" sheetId="2" r:id="rId2"/>
  </sheets>
  <definedNames>
    <definedName name="APPT" localSheetId="0">ДЧБ!#REF!</definedName>
    <definedName name="FIO" localSheetId="0">ДЧБ!#REF!</definedName>
    <definedName name="SIGN" localSheetId="0">ДЧБ!#REF!</definedName>
    <definedName name="Z_18A44355_9B01_4B30_A21D_D58AB6C16BB3_.wvu.PrintTitles" localSheetId="0" hidden="1">ДЧБ!$5:$5</definedName>
    <definedName name="Z_3BC8A2A8_E6DA_4580_831A_3F6F11ADCEF2_.wvu.PrintTitles" localSheetId="0" hidden="1">ДЧБ!$5:$5</definedName>
    <definedName name="Z_3BC8A2A8_E6DA_4580_831A_3F6F11ADCEF2_.wvu.Rows" localSheetId="0" hidden="1">ДЧБ!#REF!</definedName>
    <definedName name="Z_40AF8D35_BE0F_4075_942A_A459537355E7_.wvu.Cols" localSheetId="0" hidden="1">ДЧБ!$A:$A</definedName>
    <definedName name="Z_40AF8D35_BE0F_4075_942A_A459537355E7_.wvu.PrintTitles" localSheetId="0" hidden="1">ДЧБ!$5:$5</definedName>
    <definedName name="Z_40AF8D35_BE0F_4075_942A_A459537355E7_.wvu.Rows" localSheetId="0" hidden="1">ДЧБ!$49:$49,ДЧБ!$62:$62,ДЧБ!$79:$90,ДЧБ!$97:$97,ДЧБ!$122:$123,ДЧБ!#REF!</definedName>
    <definedName name="Z_88127E63_12D7_4F66_B662_AB9F1540D418_.wvu.PrintTitles" localSheetId="0" hidden="1">ДЧБ!$5:$5</definedName>
    <definedName name="Z_88127E63_12D7_4F66_B662_AB9F1540D418_.wvu.Rows" localSheetId="0" hidden="1">ДЧБ!$75:$75,ДЧБ!$83:$90</definedName>
    <definedName name="Z_BF505269_B908_40DB_A66E_94DF9FB9B769_.wvu.PrintTitles" localSheetId="0" hidden="1">ДЧБ!$5:$5</definedName>
    <definedName name="Z_BF505269_B908_40DB_A66E_94DF9FB9B769_.wvu.Rows" localSheetId="0" hidden="1">ДЧБ!#REF!</definedName>
    <definedName name="_xlnm.Print_Titles" localSheetId="0">ДЧБ!$5:$5</definedName>
  </definedNames>
  <calcPr calcId="145621"/>
  <customWorkbookViews>
    <customWorkbookView name="Марина В. Зубкова - Личное представление" guid="{18A44355-9B01-4B30-A21D-D58AB6C16BB3}" mergeInterval="0" personalView="1" maximized="1" windowWidth="1276" windowHeight="764" activeSheetId="1"/>
    <customWorkbookView name="Татьяна С. Ковалева - Личное представление" guid="{40AF8D35-BE0F-4075-942A-A459537355E7}" mergeInterval="0" personalView="1" maximized="1" windowWidth="1276" windowHeight="795" activeSheetId="1"/>
    <customWorkbookView name="Елена Е. Видинеева - Личное представление" guid="{3BC8A2A8-E6DA-4580-831A-3F6F11ADCEF2}" mergeInterval="0" personalView="1" maximized="1" windowWidth="1276" windowHeight="779" activeSheetId="1"/>
    <customWorkbookView name="Оксана Э. Котлярова - Личное представление" guid="{BF505269-B908-40DB-A66E-94DF9FB9B769}" mergeInterval="0" personalView="1" maximized="1" windowWidth="1276" windowHeight="727" activeSheetId="1"/>
    <customWorkbookView name="Татьяна В. Ханова - Личное представление" guid="{88127E63-12D7-4F66-B662-AB9F1540D418}" mergeInterval="0" personalView="1" maximized="1" windowWidth="1276" windowHeight="723" activeSheetId="1"/>
  </customWorkbookViews>
</workbook>
</file>

<file path=xl/calcChain.xml><?xml version="1.0" encoding="utf-8"?>
<calcChain xmlns="http://schemas.openxmlformats.org/spreadsheetml/2006/main">
  <c r="G146" i="1" l="1"/>
  <c r="D98" i="1" l="1"/>
  <c r="C98" i="1"/>
  <c r="D72" i="1"/>
  <c r="E72" i="1"/>
  <c r="F72" i="1"/>
  <c r="C72" i="1"/>
  <c r="D76" i="1"/>
  <c r="C76" i="1"/>
  <c r="G73" i="1" l="1"/>
  <c r="F130" i="1" l="1"/>
  <c r="F152" i="1"/>
  <c r="G177" i="1" l="1"/>
  <c r="D153" i="1"/>
  <c r="C153" i="1"/>
  <c r="F38" i="1" l="1"/>
  <c r="C38" i="1"/>
  <c r="D38" i="1"/>
  <c r="C184" i="1"/>
  <c r="D184" i="1"/>
  <c r="F184" i="1"/>
  <c r="G8" i="1" l="1"/>
  <c r="G9" i="1"/>
  <c r="G10" i="1"/>
  <c r="G11" i="1"/>
  <c r="G13" i="1"/>
  <c r="G14" i="1"/>
  <c r="G15" i="1"/>
  <c r="G16" i="1"/>
  <c r="G18" i="1"/>
  <c r="G19" i="1"/>
  <c r="G20" i="1"/>
  <c r="G22" i="1"/>
  <c r="G23" i="1"/>
  <c r="G25" i="1"/>
  <c r="G26" i="1"/>
  <c r="G29" i="1"/>
  <c r="G30" i="1"/>
  <c r="G31" i="1"/>
  <c r="G32" i="1"/>
  <c r="G34" i="1"/>
  <c r="G35" i="1"/>
  <c r="G36" i="1"/>
  <c r="G37" i="1"/>
  <c r="G39" i="1"/>
  <c r="G40" i="1"/>
  <c r="G41" i="1"/>
  <c r="G42" i="1"/>
  <c r="G44" i="1"/>
  <c r="G46" i="1"/>
  <c r="G47" i="1"/>
  <c r="G48" i="1"/>
  <c r="G50" i="1"/>
  <c r="G52" i="1"/>
  <c r="G56" i="1"/>
  <c r="G57" i="1"/>
  <c r="G58" i="1"/>
  <c r="G59" i="1"/>
  <c r="G61" i="1"/>
  <c r="G62" i="1"/>
  <c r="G63" i="1"/>
  <c r="G65" i="1"/>
  <c r="G66" i="1"/>
  <c r="G68" i="1"/>
  <c r="G69" i="1"/>
  <c r="G75" i="1"/>
  <c r="G91" i="1"/>
  <c r="G92" i="1"/>
  <c r="G93" i="1"/>
  <c r="G94" i="1"/>
  <c r="G99" i="1"/>
  <c r="G101" i="1"/>
  <c r="G102" i="1"/>
  <c r="G103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24" i="1"/>
  <c r="G126" i="1"/>
  <c r="G127" i="1"/>
  <c r="E8" i="1"/>
  <c r="E9" i="1"/>
  <c r="E10" i="1"/>
  <c r="E11" i="1"/>
  <c r="E13" i="1"/>
  <c r="E14" i="1"/>
  <c r="E15" i="1"/>
  <c r="E18" i="1"/>
  <c r="E19" i="1"/>
  <c r="E20" i="1"/>
  <c r="E22" i="1"/>
  <c r="E23" i="1"/>
  <c r="E25" i="1"/>
  <c r="E26" i="1"/>
  <c r="E29" i="1"/>
  <c r="E30" i="1"/>
  <c r="E31" i="1"/>
  <c r="E32" i="1"/>
  <c r="E33" i="1"/>
  <c r="E34" i="1"/>
  <c r="E35" i="1"/>
  <c r="E39" i="1"/>
  <c r="E40" i="1"/>
  <c r="E41" i="1"/>
  <c r="E42" i="1"/>
  <c r="E44" i="1"/>
  <c r="E46" i="1"/>
  <c r="E48" i="1"/>
  <c r="E50" i="1"/>
  <c r="E52" i="1"/>
  <c r="E53" i="1"/>
  <c r="E56" i="1"/>
  <c r="E57" i="1"/>
  <c r="E58" i="1"/>
  <c r="E59" i="1"/>
  <c r="E60" i="1"/>
  <c r="E61" i="1"/>
  <c r="E62" i="1"/>
  <c r="E63" i="1"/>
  <c r="E65" i="1"/>
  <c r="E66" i="1"/>
  <c r="E69" i="1"/>
  <c r="E77" i="1"/>
  <c r="E78" i="1"/>
  <c r="E91" i="1"/>
  <c r="E92" i="1"/>
  <c r="E93" i="1"/>
  <c r="E94" i="1"/>
  <c r="E95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4" i="1"/>
  <c r="E132" i="1" l="1"/>
  <c r="E133" i="1"/>
  <c r="E134" i="1"/>
  <c r="E135" i="1"/>
  <c r="E136" i="1"/>
  <c r="E137" i="1"/>
  <c r="E138" i="1"/>
  <c r="E139" i="1"/>
  <c r="E140" i="1"/>
  <c r="E143" i="1"/>
  <c r="E144" i="1"/>
  <c r="E146" i="1"/>
  <c r="E147" i="1"/>
  <c r="E148" i="1"/>
  <c r="E149" i="1"/>
  <c r="E150" i="1"/>
  <c r="E151" i="1"/>
  <c r="E154" i="1"/>
  <c r="E155" i="1"/>
  <c r="E156" i="1"/>
  <c r="E157" i="1"/>
  <c r="E159" i="1"/>
  <c r="E160" i="1"/>
  <c r="E161" i="1"/>
  <c r="E162" i="1"/>
  <c r="E165" i="1"/>
  <c r="E166" i="1"/>
  <c r="E167" i="1"/>
  <c r="E168" i="1"/>
  <c r="E169" i="1"/>
  <c r="E170" i="1"/>
  <c r="E174" i="1"/>
  <c r="E175" i="1"/>
  <c r="E176" i="1"/>
  <c r="E177" i="1"/>
  <c r="E178" i="1"/>
  <c r="E179" i="1"/>
  <c r="E180" i="1"/>
  <c r="E182" i="1"/>
  <c r="E183" i="1"/>
  <c r="E187" i="1"/>
  <c r="E188" i="1"/>
  <c r="E189" i="1"/>
  <c r="E190" i="1"/>
  <c r="E191" i="1"/>
  <c r="E193" i="1"/>
  <c r="E194" i="1"/>
  <c r="E195" i="1"/>
  <c r="E197" i="1"/>
  <c r="E198" i="1"/>
  <c r="E200" i="1"/>
  <c r="E131" i="1"/>
  <c r="C173" i="1"/>
  <c r="E130" i="1" l="1"/>
  <c r="F98" i="1"/>
  <c r="E98" i="1"/>
  <c r="G98" i="1" l="1"/>
  <c r="D51" i="1" l="1"/>
  <c r="C51" i="1"/>
  <c r="D173" i="1"/>
  <c r="E173" i="1" s="1"/>
  <c r="D130" i="1"/>
  <c r="C130" i="1"/>
  <c r="E38" i="1" l="1"/>
  <c r="E51" i="1"/>
  <c r="D202" i="1"/>
  <c r="C121" i="1" l="1"/>
  <c r="F121" i="1"/>
  <c r="D121" i="1"/>
  <c r="E121" i="1" l="1"/>
  <c r="E76" i="1"/>
  <c r="G121" i="1"/>
  <c r="F76" i="1"/>
  <c r="G76" i="1" s="1"/>
  <c r="G72" i="1" l="1"/>
  <c r="F173" i="1"/>
  <c r="G131" i="1"/>
  <c r="G132" i="1"/>
  <c r="G133" i="1"/>
  <c r="G134" i="1"/>
  <c r="G135" i="1"/>
  <c r="G136" i="1"/>
  <c r="G139" i="1"/>
  <c r="G140" i="1"/>
  <c r="G143" i="1"/>
  <c r="G144" i="1"/>
  <c r="G147" i="1"/>
  <c r="D192" i="1"/>
  <c r="C192" i="1"/>
  <c r="D186" i="1"/>
  <c r="C186" i="1"/>
  <c r="F171" i="1"/>
  <c r="D171" i="1"/>
  <c r="C171" i="1"/>
  <c r="E192" i="1" l="1"/>
  <c r="E186" i="1"/>
  <c r="G200" i="1"/>
  <c r="F199" i="1" l="1"/>
  <c r="F202" i="1" l="1"/>
  <c r="F181" i="1"/>
  <c r="F196" i="1"/>
  <c r="F192" i="1"/>
  <c r="F186" i="1"/>
  <c r="G38" i="1" l="1"/>
  <c r="F67" i="1" l="1"/>
  <c r="D67" i="1"/>
  <c r="C67" i="1"/>
  <c r="F51" i="1"/>
  <c r="G51" i="1" s="1"/>
  <c r="F45" i="1"/>
  <c r="D45" i="1"/>
  <c r="C45" i="1"/>
  <c r="D28" i="1"/>
  <c r="F28" i="1"/>
  <c r="C28" i="1"/>
  <c r="F24" i="1"/>
  <c r="D24" i="1"/>
  <c r="C24" i="1"/>
  <c r="F21" i="1"/>
  <c r="D21" i="1"/>
  <c r="C21" i="1"/>
  <c r="F17" i="1"/>
  <c r="D17" i="1"/>
  <c r="C17" i="1"/>
  <c r="F12" i="1"/>
  <c r="D12" i="1"/>
  <c r="C12" i="1"/>
  <c r="F7" i="1"/>
  <c r="D7" i="1"/>
  <c r="C7" i="1"/>
  <c r="D6" i="1" l="1"/>
  <c r="G24" i="1"/>
  <c r="E24" i="1"/>
  <c r="G7" i="1"/>
  <c r="E7" i="1"/>
  <c r="E28" i="1"/>
  <c r="G28" i="1"/>
  <c r="E21" i="1"/>
  <c r="G21" i="1"/>
  <c r="E17" i="1"/>
  <c r="G17" i="1"/>
  <c r="E67" i="1"/>
  <c r="G67" i="1"/>
  <c r="G45" i="1"/>
  <c r="E45" i="1"/>
  <c r="E12" i="1"/>
  <c r="G12" i="1"/>
  <c r="C71" i="1"/>
  <c r="C70" i="1" s="1"/>
  <c r="D71" i="1"/>
  <c r="F71" i="1"/>
  <c r="D70" i="1" l="1"/>
  <c r="E70" i="1" s="1"/>
  <c r="E71" i="1"/>
  <c r="F70" i="1"/>
  <c r="G71" i="1"/>
  <c r="G148" i="1"/>
  <c r="G149" i="1"/>
  <c r="G150" i="1"/>
  <c r="G151" i="1"/>
  <c r="G154" i="1"/>
  <c r="G155" i="1"/>
  <c r="G156" i="1"/>
  <c r="G157" i="1"/>
  <c r="G161" i="1"/>
  <c r="G162" i="1"/>
  <c r="G165" i="1"/>
  <c r="G167" i="1"/>
  <c r="G168" i="1"/>
  <c r="G169" i="1"/>
  <c r="G170" i="1"/>
  <c r="G174" i="1"/>
  <c r="G175" i="1"/>
  <c r="G176" i="1"/>
  <c r="G179" i="1"/>
  <c r="G180" i="1"/>
  <c r="G182" i="1"/>
  <c r="G183" i="1"/>
  <c r="G187" i="1"/>
  <c r="G188" i="1"/>
  <c r="G189" i="1"/>
  <c r="G190" i="1"/>
  <c r="G193" i="1"/>
  <c r="G195" i="1"/>
  <c r="G197" i="1"/>
  <c r="G198" i="1"/>
  <c r="G70" i="1" l="1"/>
  <c r="C199" i="1"/>
  <c r="D199" i="1" l="1"/>
  <c r="E199" i="1" s="1"/>
  <c r="G199" i="1" l="1"/>
  <c r="F158" i="1"/>
  <c r="D152" i="1" l="1"/>
  <c r="C202" i="1" l="1"/>
  <c r="E202" i="1" s="1"/>
  <c r="E153" i="1"/>
  <c r="G153" i="1"/>
  <c r="G130" i="1" l="1"/>
  <c r="C196" i="1"/>
  <c r="G152" i="1" l="1"/>
  <c r="G173" i="1"/>
  <c r="F164" i="1"/>
  <c r="F201" i="1" s="1"/>
  <c r="F6" i="1" l="1"/>
  <c r="F128" i="1" s="1"/>
  <c r="F203" i="1" s="1"/>
  <c r="G202" i="1"/>
  <c r="G192" i="1" l="1"/>
  <c r="D196" i="1"/>
  <c r="E196" i="1" s="1"/>
  <c r="D181" i="1"/>
  <c r="C181" i="1"/>
  <c r="D164" i="1"/>
  <c r="C164" i="1"/>
  <c r="D158" i="1"/>
  <c r="C158" i="1"/>
  <c r="C152" i="1"/>
  <c r="D201" i="1" l="1"/>
  <c r="E152" i="1"/>
  <c r="C201" i="1"/>
  <c r="E158" i="1"/>
  <c r="E164" i="1"/>
  <c r="E181" i="1"/>
  <c r="G164" i="1"/>
  <c r="G158" i="1"/>
  <c r="G181" i="1"/>
  <c r="G186" i="1"/>
  <c r="G196" i="1"/>
  <c r="E201" i="1" l="1"/>
  <c r="G201" i="1"/>
  <c r="C6" i="1" l="1"/>
  <c r="C128" i="1" s="1"/>
  <c r="G6" i="1" l="1"/>
  <c r="E6" i="1"/>
  <c r="D128" i="1"/>
  <c r="D203" i="1" l="1"/>
  <c r="E203" i="1" s="1"/>
  <c r="E128" i="1"/>
  <c r="G128" i="1"/>
  <c r="G203" i="1" l="1"/>
</calcChain>
</file>

<file path=xl/sharedStrings.xml><?xml version="1.0" encoding="utf-8"?>
<sst xmlns="http://schemas.openxmlformats.org/spreadsheetml/2006/main" count="374" uniqueCount="351">
  <si>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</si>
  <si>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</si>
  <si>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</si>
  <si>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</si>
  <si>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</si>
  <si>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</si>
  <si>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</si>
  <si>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</si>
  <si>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</si>
  <si>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1.01.02.02.0.01.0.000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</si>
  <si>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</si>
  <si>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</si>
  <si>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</si>
  <si>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1.01.02.04.0.01.0.000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</si>
  <si>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</si>
  <si>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1.03.00.00.0.00.0.000</t>
  </si>
  <si>
    <t>Налоги на товары (работы, услуги), реализуемые на территории Российской Федерации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</si>
  <si>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</si>
  <si>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</si>
  <si>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</si>
  <si>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</si>
  <si>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</si>
  <si>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</si>
  <si>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</si>
  <si>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</si>
  <si>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</si>
  <si>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</si>
  <si>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</si>
  <si>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</si>
  <si>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</si>
  <si>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</si>
  <si>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</si>
  <si>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</si>
  <si>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</si>
  <si>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</si>
  <si>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</si>
  <si>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</si>
  <si>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</si>
  <si>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</si>
  <si>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</si>
  <si>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</si>
  <si>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</si>
  <si>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</si>
  <si>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</si>
  <si>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</si>
  <si>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</si>
  <si>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</si>
  <si>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</si>
  <si>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</si>
  <si>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</si>
  <si>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</si>
  <si>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</si>
  <si>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</si>
  <si>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</si>
  <si>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</si>
  <si>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</si>
  <si>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</si>
  <si>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</si>
  <si>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</si>
  <si>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1.11.09.04.4.04.0.100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</si>
  <si>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</si>
  <si>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</si>
  <si>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</si>
  <si>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</si>
  <si>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1.12.01.02.0.01.0.000</t>
  </si>
  <si>
    <t>Плата за выбросы загрязняющих веществ в атмосферный воздух передвижными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</si>
  <si>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</si>
  <si>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</si>
  <si>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</si>
  <si>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</si>
  <si>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</si>
  <si>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</si>
  <si>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</si>
  <si>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</si>
  <si>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</si>
  <si>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</si>
  <si>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</si>
  <si>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1.16.03.00.0.00.0.000</t>
  </si>
  <si>
    <t>Денежные взыскания (штрафы) за нарушение законодательства о налогах и сборах</t>
  </si>
  <si>
    <t>1.16.06.00.0.01.0.000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</si>
  <si>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</si>
  <si>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1.16.08.00.0.01.0.000</t>
  </si>
  <si>
    <t>1.16.23.00.0.00.0.000</t>
  </si>
  <si>
    <t>Доходы от возмещения ущерба при возникновении страховых случаев</t>
  </si>
  <si>
    <t>1.16.25.00.0.00.0.000</t>
  </si>
  <si>
    <t>1.16.28.00.0.01.0.000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</si>
  <si>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</si>
  <si>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1.16.30.00.0.01.0.000</t>
  </si>
  <si>
    <t>1.16.41.00.0.01.0.000</t>
  </si>
  <si>
    <t>Денежные взыскания (штрафы) за нарушение законодательства Российской Федерации об электроэнергетике</t>
  </si>
  <si>
    <t>1.16.43.00.0.01.0.000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</si>
  <si>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</si>
  <si>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1.16.45.00.0.01.0.000</t>
  </si>
  <si>
    <t>Денежные взыскания (штрафы) за нарушения законодательства Российской Федерации о промышленной безопасности</t>
  </si>
  <si>
    <t>1.16.51.00.0.02.0.000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</si>
  <si>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</si>
  <si>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1.16.90.00.0.00.0.000</t>
  </si>
  <si>
    <t>Прочие поступления от денежных взысканий (штрафов) и иных сумм в возмещение ущерба</t>
  </si>
  <si>
    <t>1.17.00.00.0.00.0.000</t>
  </si>
  <si>
    <t>Прочие неналоговые доходы</t>
  </si>
  <si>
    <t>1.17.01.04.0.04.0.000</t>
  </si>
  <si>
    <t>Невыясненные поступления, зачисляемые в бюджеты городских округов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</si>
  <si>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</si>
  <si>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</si>
  <si>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</si>
  <si>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</si>
  <si>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</si>
  <si>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Иные межбюджетные трансферты</t>
  </si>
  <si>
    <t>2.18.00.00.0.00.0.000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</si>
  <si>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</si>
  <si>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</si>
  <si>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</si>
  <si>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</si>
  <si>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</si>
  <si>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</si>
  <si>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</si>
  <si>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</si>
  <si>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</si>
  <si>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</si>
  <si>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</si>
  <si>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</si>
  <si>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</si>
  <si>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</si>
  <si>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</si>
  <si>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</si>
  <si>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</si>
  <si>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</si>
  <si>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</si>
  <si>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</si>
  <si>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</si>
  <si>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</si>
  <si>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</si>
  <si>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</si>
  <si>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</si>
  <si>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</si>
  <si>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</si>
  <si>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</si>
  <si>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</si>
  <si>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</si>
  <si>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</si>
  <si>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</si>
  <si>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</si>
  <si>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</si>
  <si>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</si>
  <si>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</si>
  <si>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</si>
  <si>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</si>
  <si>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Из них </t>
  </si>
  <si>
    <t>ЗАГС</t>
  </si>
  <si>
    <t>Учреждения хозяйственного обслуживания</t>
  </si>
  <si>
    <t>Отделы сельских территорий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</si>
  <si>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</si>
  <si>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</si>
  <si>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</si>
  <si>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</si>
  <si>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</si>
  <si>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</si>
  <si>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</si>
  <si>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</si>
  <si>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</si>
  <si>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</si>
  <si>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</si>
  <si>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</si>
  <si>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</si>
  <si>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</si>
  <si>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</si>
  <si>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</si>
  <si>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</si>
  <si>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</si>
  <si>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</si>
  <si>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</si>
  <si>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</si>
  <si>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</si>
  <si>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</si>
  <si>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</si>
  <si>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</si>
  <si>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</si>
  <si>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</si>
  <si>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</si>
  <si>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</si>
  <si>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</si>
  <si>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</si>
  <si>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</si>
  <si>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</si>
  <si>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</si>
  <si>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</si>
  <si>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 xml:space="preserve">Культура, кинематография 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</si>
  <si>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</si>
  <si>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</si>
  <si>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</si>
  <si>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</si>
  <si>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</si>
  <si>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</si>
  <si>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</si>
  <si>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</si>
  <si>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</si>
  <si>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</si>
  <si>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</si>
  <si>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</si>
  <si>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</si>
  <si>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</si>
  <si>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</si>
  <si>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</si>
  <si>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</si>
  <si>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</si>
  <si>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</si>
  <si>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</si>
  <si>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1.17.05.04.0.04.0.000</t>
  </si>
  <si>
    <t>Поощрение победителей конкурса на лучшую организацию работы в представительных органах местного самоуправления за счет средств субсидии из областного бюджета</t>
  </si>
  <si>
    <t>Дотации бюджетам субъектов Российской Федерации и муниципальных образований</t>
  </si>
  <si>
    <t>%
Роста</t>
  </si>
  <si>
    <t>2.07.00.00.0.00.0.000</t>
  </si>
  <si>
    <t>Прочие безвозмездные поступления</t>
  </si>
  <si>
    <t>1.11.09.04.4.04.0.200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</si>
  <si>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</si>
  <si>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</si>
  <si>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</si>
  <si>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</si>
  <si>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</si>
  <si>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</si>
  <si>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</si>
  <si>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</si>
  <si>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</si>
  <si>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</si>
  <si>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70430</t>
  </si>
  <si>
    <t>70030</t>
  </si>
  <si>
    <t>70040</t>
  </si>
  <si>
    <t>70340</t>
  </si>
  <si>
    <t>70410</t>
  </si>
  <si>
    <t>70400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</si>
  <si>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найм по договорам социального найма и найма муниципального жилого фонда)</t>
  </si>
  <si>
    <t>70390</t>
  </si>
  <si>
    <t>1.11.09.04.4.04.0.300</t>
  </si>
  <si>
    <t>70840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</si>
  <si>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</si>
  <si>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(иные межбюджетные трансферты)</t>
  </si>
  <si>
    <t>70870</t>
  </si>
  <si>
    <t>70450</t>
  </si>
  <si>
    <t>70270</t>
  </si>
  <si>
    <t>70980</t>
  </si>
  <si>
    <t>51200</t>
  </si>
  <si>
    <t>70070</t>
  </si>
  <si>
    <t>1.16.35.00.0.00.0.000</t>
  </si>
  <si>
    <t>Суммы по искам о возмещении вреда, причиненного окружающей среде</t>
  </si>
  <si>
    <t>Здравоохранение</t>
  </si>
  <si>
    <t>0900</t>
  </si>
  <si>
    <t>0902</t>
  </si>
  <si>
    <t>Амбулаторная помощь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</si>
  <si>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</si>
  <si>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</si>
  <si>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</si>
  <si>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</si>
  <si>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</si>
  <si>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</si>
  <si>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Мероприятия по капитальному ремонту общего имущества в многоквартирных домах, расположенных на территории Волгоградской области</t>
  </si>
  <si>
    <t>70970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</si>
  <si>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в части материально-технического обеспечения администраций муниципальных образований</t>
  </si>
  <si>
    <t>1.11.09.04.4.04.0.400</t>
  </si>
  <si>
    <t>R0201</t>
  </si>
  <si>
    <t>R5551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</si>
  <si>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</si>
  <si>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R5552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</si>
  <si>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</si>
  <si>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>0107</t>
  </si>
  <si>
    <t>Обеспечение проведения выборов и референдумов</t>
  </si>
  <si>
    <t>70080</t>
  </si>
  <si>
    <t>Иные межбюджетные трансферты на выплату денежного поощрения лучшим комиссиям по делам несовершеннолетних и защиты их прав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</si>
  <si>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</si>
  <si>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2.02.10.00.0.00.0.000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</si>
  <si>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</si>
  <si>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2.02.20.00.0.00.0.000</t>
  </si>
  <si>
    <t>1.14.06.02.4.04.0.430</t>
  </si>
  <si>
    <t>1.14.06.31.2.04.0.430</t>
  </si>
  <si>
    <t>51040</t>
  </si>
  <si>
    <t>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</si>
  <si>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2.02.40.00.0.00.0.000</t>
  </si>
  <si>
    <t>R5271</t>
  </si>
  <si>
    <t>R5272</t>
  </si>
  <si>
    <t>70360, R4981</t>
  </si>
  <si>
    <t>R0272,  R0271(2016г)</t>
  </si>
  <si>
    <t>R0273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</si>
  <si>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населения)(субсидия за счет средств федерального бюджета)</t>
  </si>
  <si>
    <t>Бюджетные назначения        2018  год</t>
  </si>
  <si>
    <t>0600</t>
  </si>
  <si>
    <t>Охрана окружающей среды</t>
  </si>
  <si>
    <t>0603</t>
  </si>
  <si>
    <t>Охрана объектов растительного животного мира и среды их обитания</t>
  </si>
  <si>
    <t>1006</t>
  </si>
  <si>
    <t>Другие вопросы в области социальной политики</t>
  </si>
  <si>
    <t>1101</t>
  </si>
  <si>
    <t>Физическая культура</t>
  </si>
  <si>
    <t xml:space="preserve"> 70620</t>
  </si>
  <si>
    <t>R0202</t>
  </si>
  <si>
    <t xml:space="preserve"> R0271</t>
  </si>
  <si>
    <t>R0971</t>
  </si>
  <si>
    <t>R0972</t>
  </si>
  <si>
    <t>R4952</t>
  </si>
  <si>
    <t>Софинансирование капитальных вложений в объекты спортивной инфраструктуры муниципальной собственности (многофункциональные игровые площадки) в рамках развития физической культуры и спорта в Волгоградской области</t>
  </si>
  <si>
    <t>70650</t>
  </si>
  <si>
    <t>Развитие общественной инфраструктуры муниципального значения за счет средств субсидии</t>
  </si>
  <si>
    <t>71450</t>
  </si>
  <si>
    <t>Мероприятия по предупреждению и ликвидации болезней животных, их лечению, защите населения от болезней, общих для человека и животных, в части реконструкции и содержания скотомогильников (биотермических ям) субвенция</t>
  </si>
  <si>
    <t>71490</t>
  </si>
  <si>
    <t>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за счет субвенции из областного бюджета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</si>
  <si>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
(Федеральный бюджет)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</si>
  <si>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
(Областной бюджет)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</si>
  <si>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на размещение нестационарного торгового объекта)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</si>
  <si>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проведения ярмарки)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</si>
  <si>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</si>
  <si>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</si>
  <si>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Доходы от оказания платных услуг (работ) и компенсации затрат государства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</si>
  <si>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</si>
  <si>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</si>
  <si>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правонарушения в области дорожного движения</t>
  </si>
  <si>
    <t>1.16.33.00.0.00.0.000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</si>
  <si>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</si>
  <si>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</si>
  <si>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</si>
  <si>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Субсидия на реализацию неотложных мероприятий по капитальному ремонту и (или) ремонту автомобильных дорог общего пользования местного значения</t>
  </si>
  <si>
    <t>Субсидия на обеспечение жильем молодых семей за счет средств из федерального бюджета</t>
  </si>
  <si>
    <t>Субсидия на обеспечение жильем молодых семей за счет средств из областного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</si>
  <si>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
(Областной бюджет)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</si>
  <si>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предпринимательства(за счет средств федерального бюджета)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</si>
  <si>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предпринимательства(за счет средств областного бюджета бюджета)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</si>
  <si>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 в Российской Федерации</t>
  </si>
  <si>
    <t>1003</t>
  </si>
  <si>
    <t>Судебная система</t>
  </si>
  <si>
    <t>0105</t>
  </si>
  <si>
    <t>0705</t>
  </si>
  <si>
    <t>Профессиональная подготовка, переподготовка и повышение квалификации</t>
  </si>
  <si>
    <t>1.12.01.04.1.01.0.000</t>
  </si>
  <si>
    <t>Плата за размещение отходов производства</t>
  </si>
  <si>
    <t>1.16.21.00.0.00.0.000</t>
  </si>
  <si>
    <t>1.14.02.04.3.04.0.000</t>
  </si>
  <si>
    <t>1.14.06.01.2.04.0.000</t>
  </si>
  <si>
    <t>1.14.02.04.2.04.0.000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</si>
  <si>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</si>
  <si>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ИСПОЛНЕНИЕ БЮДЖЕТА ГОРОДСКОГО ОКРУГА ГОРОД МИХАЙЛОВКА ВОЛГОГРАДСКОЙ ОБЛАСТИ</t>
  </si>
  <si>
    <t>Начальник финансового отдела</t>
  </si>
  <si>
    <t>Е.В.Капустина</t>
  </si>
  <si>
    <t>Исполнено на 01.07.2018</t>
  </si>
  <si>
    <t>Исполнено на 01.07.2017</t>
  </si>
  <si>
    <t>НА 01.07.2018</t>
  </si>
  <si>
    <t>53910</t>
  </si>
  <si>
    <t>Субвенция на проведение Всероссийской перепеси в 2016 году</t>
  </si>
  <si>
    <t>71161</t>
  </si>
  <si>
    <t>71162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</si>
  <si>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 автотранспортных средств</t>
  </si>
  <si>
    <t>71380</t>
  </si>
  <si>
    <t>Субсидии на поддержку муниципальных программ формирования современной городской среды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</si>
  <si>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ликвидацией последствий весеннего паводка в 2018 году на территории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</si>
</sst>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;[Red]#,##0.00"/>
  </numFmts>
  <fonts count="13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0">
    <xf numFmtId="0" fontId="0" fillId="0" borderId="0" xfId="0"/>
    <xf numFmtId="166" fontId="0" fillId="0" borderId="0" xfId="0" applyNumberFormat="1"/>
    <xf numFmtId="0" fontId="2" fillId="0" borderId="0" xfId="0" applyFont="1"/>
    <xf numFmtId="166" fontId="3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0" fontId="6" fillId="2" borderId="0" xfId="0" applyFont="1" applyFill="1"/>
    <xf numFmtId="0" fontId="4" fillId="0" borderId="0" xfId="0" applyFont="1" applyFill="1"/>
    <xf numFmtId="0" fontId="5" fillId="2" borderId="2" xfId="0" applyFont="1" applyFill="1" applyBorder="1"/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left" vertical="center" wrapText="1"/>
    </xf>
    <xf numFmtId="164" fontId="11" fillId="0" borderId="1" xfId="0" applyNumberFormat="1" applyFont="1" applyBorder="1" applyAlignment="1" applyProtection="1">
      <alignment horizontal="left" vertical="top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 applyFill="1"/>
    <xf numFmtId="165" fontId="10" fillId="0" borderId="1" xfId="0" applyNumberFormat="1" applyFont="1" applyFill="1" applyBorder="1" applyAlignme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wrapText="1"/>
    </xf>
    <xf numFmtId="49" fontId="11" fillId="0" borderId="1" xfId="1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5" fontId="11" fillId="0" borderId="0" xfId="0" applyNumberFormat="1" applyFont="1" applyFill="1"/>
    <xf numFmtId="166" fontId="2" fillId="0" borderId="0" xfId="0" applyNumberFormat="1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33CC"/>
      <color rgb="FFFF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16" Type="http://schemas.openxmlformats.org/officeDocument/2006/relationships/revisionLog" Target="revisionLog48.xml"/><Relationship Id="rId329" Type="http://schemas.openxmlformats.org/officeDocument/2006/relationships/revisionLog" Target="revisionLog8.xml"/><Relationship Id="rId337" Type="http://schemas.openxmlformats.org/officeDocument/2006/relationships/revisionLog" Target="revisionLog16.xml"/><Relationship Id="rId324" Type="http://schemas.openxmlformats.org/officeDocument/2006/relationships/revisionLog" Target="revisionLog3.xml"/><Relationship Id="rId332" Type="http://schemas.openxmlformats.org/officeDocument/2006/relationships/revisionLog" Target="revisionLog11.xml"/><Relationship Id="rId340" Type="http://schemas.openxmlformats.org/officeDocument/2006/relationships/revisionLog" Target="revisionLog19.xml"/><Relationship Id="rId323" Type="http://schemas.openxmlformats.org/officeDocument/2006/relationships/revisionLog" Target="revisionLog2.xml"/><Relationship Id="rId328" Type="http://schemas.openxmlformats.org/officeDocument/2006/relationships/revisionLog" Target="revisionLog7.xml"/><Relationship Id="rId336" Type="http://schemas.openxmlformats.org/officeDocument/2006/relationships/revisionLog" Target="revisionLog15.xml"/><Relationship Id="rId319" Type="http://schemas.openxmlformats.org/officeDocument/2006/relationships/revisionLog" Target="revisionLog51.xml"/><Relationship Id="rId331" Type="http://schemas.openxmlformats.org/officeDocument/2006/relationships/revisionLog" Target="revisionLog10.xml"/><Relationship Id="rId322" Type="http://schemas.openxmlformats.org/officeDocument/2006/relationships/revisionLog" Target="revisionLog1.xml"/><Relationship Id="rId327" Type="http://schemas.openxmlformats.org/officeDocument/2006/relationships/revisionLog" Target="revisionLog6.xml"/><Relationship Id="rId330" Type="http://schemas.openxmlformats.org/officeDocument/2006/relationships/revisionLog" Target="revisionLog9.xml"/><Relationship Id="rId335" Type="http://schemas.openxmlformats.org/officeDocument/2006/relationships/revisionLog" Target="revisionLog14.xml"/><Relationship Id="rId318" Type="http://schemas.openxmlformats.org/officeDocument/2006/relationships/revisionLog" Target="revisionLog50.xml"/><Relationship Id="rId326" Type="http://schemas.openxmlformats.org/officeDocument/2006/relationships/revisionLog" Target="revisionLog5.xml"/><Relationship Id="rId339" Type="http://schemas.openxmlformats.org/officeDocument/2006/relationships/revisionLog" Target="revisionLog18.xml"/><Relationship Id="rId321" Type="http://schemas.openxmlformats.org/officeDocument/2006/relationships/revisionLog" Target="revisionLog53.xml"/><Relationship Id="rId334" Type="http://schemas.openxmlformats.org/officeDocument/2006/relationships/revisionLog" Target="revisionLog13.xml"/><Relationship Id="rId320" Type="http://schemas.openxmlformats.org/officeDocument/2006/relationships/revisionLog" Target="revisionLog52.xml"/><Relationship Id="rId317" Type="http://schemas.openxmlformats.org/officeDocument/2006/relationships/revisionLog" Target="revisionLog49.xml"/><Relationship Id="rId325" Type="http://schemas.openxmlformats.org/officeDocument/2006/relationships/revisionLog" Target="revisionLog4.xml"/><Relationship Id="rId333" Type="http://schemas.openxmlformats.org/officeDocument/2006/relationships/revisionLog" Target="revisionLog12.xml"/><Relationship Id="rId338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51108D7-CFE8-4C80-8E68-4A6EC1B52722}" diskRevisions="1" revisionId="3628" version="340">
  <header guid="{0FE784DC-9B16-4141-A351-7BBD78AB9E07}" dateTime="2018-07-24T12:03:20" maxSheetId="3" userName="Марина В. Зубкова" r:id="rId316" minRId="3354" maxRId="3380">
    <sheetIdMap count="2">
      <sheetId val="1"/>
      <sheetId val="2"/>
    </sheetIdMap>
  </header>
  <header guid="{CCC6BFEB-AF8A-4653-8338-28C0CBC864C0}" dateTime="2018-07-24T16:59:26" maxSheetId="3" userName="Марина В. Зубкова" r:id="rId317" minRId="3381" maxRId="3408">
    <sheetIdMap count="2">
      <sheetId val="1"/>
      <sheetId val="2"/>
    </sheetIdMap>
  </header>
  <header guid="{3A506AB1-81E3-4715-BE98-5B1540288F21}" dateTime="2018-07-25T08:29:50" maxSheetId="3" userName="Марина В. Зубкова" r:id="rId318" minRId="3409" maxRId="3420">
    <sheetIdMap count="2">
      <sheetId val="1"/>
      <sheetId val="2"/>
    </sheetIdMap>
  </header>
  <header guid="{D348738B-1198-47F9-BEEB-2BF66465E161}" dateTime="2018-07-25T08:50:38" maxSheetId="3" userName="Марина В. Зубкова" r:id="rId319" minRId="3423" maxRId="3432">
    <sheetIdMap count="2">
      <sheetId val="1"/>
      <sheetId val="2"/>
    </sheetIdMap>
  </header>
  <header guid="{5FBAA5CA-9054-445F-996C-92F884E61E01}" dateTime="2018-07-25T08:54:02" maxSheetId="3" userName="Марина В. Зубкова" r:id="rId320" minRId="3433">
    <sheetIdMap count="2">
      <sheetId val="1"/>
      <sheetId val="2"/>
    </sheetIdMap>
  </header>
  <header guid="{C079861E-948F-48EA-90C3-DAA0AE8C414B}" dateTime="2018-07-25T09:00:17" maxSheetId="3" userName="Марина В. Зубкова" r:id="rId321">
    <sheetIdMap count="2">
      <sheetId val="1"/>
      <sheetId val="2"/>
    </sheetIdMap>
  </header>
  <header guid="{51F99679-6D01-4657-9AE4-B9DBBA5A5682}" dateTime="2018-08-01T11:32:16" maxSheetId="3" userName="Марина В. Зубкова" r:id="rId322" minRId="3434" maxRId="3485">
    <sheetIdMap count="2">
      <sheetId val="1"/>
      <sheetId val="2"/>
    </sheetIdMap>
  </header>
  <header guid="{15168DCA-DDB4-43A4-9588-B2D736704CD5}" dateTime="2018-08-01T11:33:55" maxSheetId="3" userName="Марина В. Зубкова" r:id="rId323" minRId="3486">
    <sheetIdMap count="2">
      <sheetId val="1"/>
      <sheetId val="2"/>
    </sheetIdMap>
  </header>
  <header guid="{9561BEE1-9FFA-416E-B0BA-17ED0A97588B}" dateTime="2018-08-01T16:25:22" maxSheetId="3" userName="Татьяна В. Ханова" r:id="rId324" minRId="3487" maxRId="3488">
    <sheetIdMap count="2">
      <sheetId val="1"/>
      <sheetId val="2"/>
    </sheetIdMap>
  </header>
  <header guid="{12A0866C-6DA3-4408-8DD3-466EB867A2B6}" dateTime="2018-08-01T16:34:03" maxSheetId="3" userName="Татьяна В. Ханова" r:id="rId325" minRId="3491" maxRId="3498">
    <sheetIdMap count="2">
      <sheetId val="1"/>
      <sheetId val="2"/>
    </sheetIdMap>
  </header>
  <header guid="{0C197B8B-2997-4432-B7B5-4F4DDDE98E78}" dateTime="2018-08-01T16:41:24" maxSheetId="3" userName="Татьяна В. Ханова" r:id="rId326" minRId="3499" maxRId="3522">
    <sheetIdMap count="2">
      <sheetId val="1"/>
      <sheetId val="2"/>
    </sheetIdMap>
  </header>
  <header guid="{1DBB46D1-A19E-4858-9EC7-E8BCC4061F77}" dateTime="2018-08-01T16:44:37" maxSheetId="3" userName="Татьяна В. Ханова" r:id="rId327" minRId="3523" maxRId="3530">
    <sheetIdMap count="2">
      <sheetId val="1"/>
      <sheetId val="2"/>
    </sheetIdMap>
  </header>
  <header guid="{30C2E57B-C7A6-4E2F-9609-98E316290DF8}" dateTime="2018-08-01T17:01:10" maxSheetId="3" userName="Татьяна В. Ханова" r:id="rId328" minRId="3531" maxRId="3544">
    <sheetIdMap count="2">
      <sheetId val="1"/>
      <sheetId val="2"/>
    </sheetIdMap>
  </header>
  <header guid="{741B92EC-6216-4833-A555-DB81531A20E6}" dateTime="2018-08-02T09:19:59" maxSheetId="3" userName="Татьяна В. Ханова" r:id="rId329" minRId="3545" maxRId="3548">
    <sheetIdMap count="2">
      <sheetId val="1"/>
      <sheetId val="2"/>
    </sheetIdMap>
  </header>
  <header guid="{1C9CBE70-C51E-4FF3-B128-0AD620C62BE2}" dateTime="2018-08-02T11:16:03" maxSheetId="3" userName="Татьяна В. Ханова" r:id="rId330" minRId="3549" maxRId="3551">
    <sheetIdMap count="2">
      <sheetId val="1"/>
      <sheetId val="2"/>
    </sheetIdMap>
  </header>
  <header guid="{449EDD5F-969F-4055-A7CF-9838AD71D9FB}" dateTime="2018-08-02T11:41:55" maxSheetId="3" userName="Татьяна В. Ханова" r:id="rId331" minRId="3552" maxRId="3563">
    <sheetIdMap count="2">
      <sheetId val="1"/>
      <sheetId val="2"/>
    </sheetIdMap>
  </header>
  <header guid="{5A589686-933B-4E7C-AA48-CC4F429E9205}" dateTime="2018-08-02T11:43:53" maxSheetId="3" userName="Татьяна В. Ханова" r:id="rId332" minRId="3564" maxRId="3567">
    <sheetIdMap count="2">
      <sheetId val="1"/>
      <sheetId val="2"/>
    </sheetIdMap>
  </header>
  <header guid="{9B550BE5-5308-4E36-8E10-FED53DE7B2D2}" dateTime="2018-08-02T12:52:04" maxSheetId="3" userName="Татьяна В. Ханова" r:id="rId333" minRId="3568" maxRId="3579">
    <sheetIdMap count="2">
      <sheetId val="1"/>
      <sheetId val="2"/>
    </sheetIdMap>
  </header>
  <header guid="{7C7AF936-5D39-48E9-8414-35B17E22B31C}" dateTime="2018-08-02T12:52:25" maxSheetId="3" userName="Татьяна В. Ханова" r:id="rId334">
    <sheetIdMap count="2">
      <sheetId val="1"/>
      <sheetId val="2"/>
    </sheetIdMap>
  </header>
  <header guid="{ED56FD83-4D7E-4C11-AB53-11D8CA4DE818}" dateTime="2018-08-02T15:28:02" maxSheetId="3" userName="Татьяна В. Ханова" r:id="rId335" minRId="3580" maxRId="3614">
    <sheetIdMap count="2">
      <sheetId val="1"/>
      <sheetId val="2"/>
    </sheetIdMap>
  </header>
  <header guid="{C0DFA84F-B6E4-47CF-8335-A793455A85E1}" dateTime="2018-08-02T15:48:14" maxSheetId="3" userName="Татьяна В. Ханова" r:id="rId336" minRId="3617" maxRId="3621">
    <sheetIdMap count="2">
      <sheetId val="1"/>
      <sheetId val="2"/>
    </sheetIdMap>
  </header>
  <header guid="{947D062D-B0B8-488C-80C1-A504BF2F06FA}" dateTime="2018-08-02T15:49:25" maxSheetId="3" userName="Татьяна В. Ханова" r:id="rId337">
    <sheetIdMap count="2">
      <sheetId val="1"/>
      <sheetId val="2"/>
    </sheetIdMap>
  </header>
  <header guid="{B1412441-9272-4961-8883-DA6E9DABAE66}" dateTime="2018-08-02T16:27:15" maxSheetId="3" userName="Татьяна В. Ханова" r:id="rId338" minRId="3622" maxRId="3624">
    <sheetIdMap count="2">
      <sheetId val="1"/>
      <sheetId val="2"/>
    </sheetIdMap>
  </header>
  <header guid="{39062544-33D4-4E41-A65B-EDFBB9EC2636}" dateTime="2018-08-03T13:00:03" maxSheetId="3" userName="Татьяна В. Ханова" r:id="rId339" minRId="3625" maxRId="3627">
    <sheetIdMap count="2">
      <sheetId val="1"/>
      <sheetId val="2"/>
    </sheetIdMap>
  </header>
  <header guid="{451108D7-CFE8-4C80-8E68-4A6EC1B52722}" dateTime="2018-08-03T14:58:57" maxSheetId="3" userName="Татьяна В. Ханова" r:id="rId340" minRId="362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4" sId="1">
    <oc r="B3" t="inlineStr">
      <is>
        <t>НА 01.06.2018</t>
      </is>
    </oc>
    <nc r="B3" t="inlineStr">
      <is>
        <t>НА 01.07.2018</t>
      </is>
    </nc>
  </rcc>
  <rcc rId="3435" sId="1" numFmtId="4">
    <oc r="F127">
      <v>447.3</v>
    </oc>
    <nc r="F127">
      <v>555.1</v>
    </nc>
  </rcc>
  <rcc rId="3436" sId="1" numFmtId="4">
    <oc r="F128">
      <v>447.3</v>
    </oc>
    <nc r="F128">
      <v>555.1</v>
    </nc>
  </rcc>
  <rcc rId="3437" sId="1" numFmtId="4">
    <oc r="F129">
      <v>578.29999999999995</v>
    </oc>
    <nc r="F129">
      <v>745.3</v>
    </nc>
  </rcc>
  <rcc rId="3438" sId="1" numFmtId="4">
    <oc r="F130">
      <v>456.8</v>
    </oc>
    <nc r="F130">
      <v>611.79999999999995</v>
    </nc>
  </rcc>
  <rcc rId="3439" sId="1" numFmtId="4">
    <oc r="F131">
      <v>20175.7</v>
    </oc>
    <nc r="F131">
      <v>27913.9</v>
    </nc>
  </rcc>
  <rcc rId="3440" sId="1" numFmtId="4">
    <oc r="F132">
      <v>18129.599999999999</v>
    </oc>
    <nc r="F132">
      <v>25685.1</v>
    </nc>
  </rcc>
  <rcc rId="3441" sId="1" numFmtId="4">
    <oc r="F135">
      <v>3050</v>
    </oc>
    <nc r="F135">
      <v>4130.8</v>
    </nc>
  </rcc>
  <rcc rId="3442" sId="1" numFmtId="4">
    <oc r="F136">
      <v>2824.8</v>
    </oc>
    <nc r="F136">
      <v>3881.2</v>
    </nc>
  </rcc>
  <rcc rId="3443" sId="1" numFmtId="4">
    <oc r="F137">
      <v>0</v>
    </oc>
    <nc r="F137">
      <v>3509.4</v>
    </nc>
  </rcc>
  <rcc rId="3444" sId="1" numFmtId="4">
    <oc r="F139">
      <v>36069.800000000003</v>
    </oc>
    <nc r="F139">
      <v>45981.2</v>
    </nc>
  </rcc>
  <rcc rId="3445" sId="1" numFmtId="4">
    <oc r="F140">
      <v>25392.400000000001</v>
    </oc>
    <nc r="F140">
      <v>33527.1</v>
    </nc>
  </rcc>
  <rcc rId="3446" sId="1" numFmtId="4">
    <oc r="F142">
      <v>902</v>
    </oc>
    <nc r="F142">
      <v>1022.3</v>
    </nc>
  </rcc>
  <rcc rId="3447" sId="1" numFmtId="4">
    <oc r="F143">
      <v>773</v>
    </oc>
    <nc r="F143">
      <v>881.3</v>
    </nc>
  </rcc>
  <rcc rId="3448" sId="1" numFmtId="4">
    <oc r="F144">
      <v>20041.2</v>
    </oc>
    <nc r="F144">
      <v>26662.400000000001</v>
    </nc>
  </rcc>
  <rcc rId="3449" sId="1" numFmtId="4">
    <oc r="F145">
      <v>12962.1</v>
    </oc>
    <nc r="F145">
      <v>18177.3</v>
    </nc>
  </rcc>
  <rcc rId="3450" sId="1" numFmtId="4">
    <oc r="F146">
      <v>5791.1</v>
    </oc>
    <nc r="F146">
      <v>7061.8</v>
    </nc>
  </rcc>
  <rcc rId="3451" sId="1" numFmtId="4">
    <oc r="F147">
      <v>5512.5</v>
    </oc>
    <nc r="F147">
      <v>6779.3</v>
    </nc>
  </rcc>
  <rcc rId="3452" sId="1" numFmtId="4">
    <oc r="F149">
      <v>2288.9</v>
    </oc>
    <nc r="F149">
      <v>3023.1</v>
    </nc>
  </rcc>
  <rcc rId="3453" sId="1" numFmtId="4">
    <oc r="F150">
      <v>704.9</v>
    </oc>
    <nc r="F150">
      <v>1072.2</v>
    </nc>
  </rcc>
  <rcc rId="3454" sId="1" numFmtId="4">
    <oc r="F151">
      <v>291.60000000000002</v>
    </oc>
    <nc r="F151">
      <v>396.1</v>
    </nc>
  </rcc>
  <rcc rId="3455" sId="1" numFmtId="4">
    <oc r="F152">
      <v>2706.3</v>
    </oc>
    <nc r="F152">
      <v>3501.2</v>
    </nc>
  </rcc>
  <rcc rId="3456" sId="1" numFmtId="4">
    <oc r="F153">
      <v>1997.3</v>
    </oc>
    <nc r="F153">
      <v>2627</v>
    </nc>
  </rcc>
  <rcc rId="3457" sId="1">
    <oc r="F148">
      <f>F150+F152</f>
    </oc>
    <nc r="F148">
      <f>F150+F152</f>
    </nc>
  </rcc>
  <rcc rId="3458" sId="1" numFmtId="4">
    <oc r="F158">
      <v>6828.2</v>
    </oc>
    <nc r="F158">
      <v>8687.9</v>
    </nc>
  </rcc>
  <rcc rId="3459" sId="1" numFmtId="4">
    <oc r="F161">
      <v>8177.8</v>
    </oc>
    <nc r="F161">
      <v>10883.7</v>
    </nc>
  </rcc>
  <rcc rId="3460" sId="1" numFmtId="4">
    <oc r="F162">
      <v>171.2</v>
    </oc>
    <nc r="F162">
      <v>821.1</v>
    </nc>
  </rcc>
  <rcc rId="3461" sId="1" numFmtId="4">
    <oc r="F163">
      <v>25327.1</v>
    </oc>
    <nc r="F163">
      <v>25818.400000000001</v>
    </nc>
  </rcc>
  <rcc rId="3462" sId="1" numFmtId="4">
    <oc r="F164">
      <v>16931.2</v>
    </oc>
    <nc r="F164">
      <v>20247.599999999999</v>
    </nc>
  </rcc>
  <rcc rId="3463" sId="1" numFmtId="4">
    <oc r="F165">
      <v>2980.7</v>
    </oc>
    <nc r="F165">
      <v>4082.1</v>
    </nc>
  </rcc>
  <rcc rId="3464" sId="1" numFmtId="4">
    <oc r="F166">
      <v>2636</v>
    </oc>
    <nc r="F166">
      <v>3724.8</v>
    </nc>
  </rcc>
  <rcc rId="3465" sId="1" numFmtId="4">
    <oc r="F170">
      <v>259202.4</v>
    </oc>
    <nc r="F170">
      <v>335745.5</v>
    </nc>
  </rcc>
  <rcc rId="3466" sId="1" numFmtId="4">
    <oc r="F171">
      <v>81714.399999999994</v>
    </oc>
    <nc r="F171">
      <v>101641.4</v>
    </nc>
  </rcc>
  <rcc rId="3467" sId="1" numFmtId="4">
    <oc r="F172">
      <v>213006.2</v>
    </oc>
    <nc r="F172">
      <v>266491.90000000002</v>
    </nc>
  </rcc>
  <rcc rId="3468" sId="1" numFmtId="4">
    <oc r="F173">
      <v>34654.6</v>
    </oc>
    <nc r="F173">
      <v>43885.599999999999</v>
    </nc>
  </rcc>
  <rcc rId="3469" sId="1" numFmtId="4">
    <oc r="F175">
      <v>5668.4</v>
    </oc>
    <nc r="F175">
      <v>9604.1</v>
    </nc>
  </rcc>
  <rcc rId="3470" sId="1" numFmtId="4">
    <oc r="F176">
      <v>8396.2999999999993</v>
    </oc>
    <nc r="F176">
      <v>11337.1</v>
    </nc>
  </rcc>
  <rcc rId="3471" sId="1" numFmtId="4">
    <oc r="F178">
      <v>25485.599999999999</v>
    </oc>
    <nc r="F178">
      <v>32571.1</v>
    </nc>
  </rcc>
  <rcc rId="3472" sId="1" numFmtId="4">
    <oc r="F179">
      <v>39088.400000000001</v>
    </oc>
    <nc r="F179">
      <v>47958.6</v>
    </nc>
  </rcc>
  <rcc rId="3473" sId="1" numFmtId="4">
    <oc r="F183">
      <v>1005.7</v>
    </oc>
    <nc r="F183">
      <v>1347.2</v>
    </nc>
  </rcc>
  <rcc rId="3474" sId="1" numFmtId="4">
    <oc r="F184">
      <v>2933.3</v>
    </oc>
    <nc r="F184">
      <v>3530.6</v>
    </nc>
  </rcc>
  <rcc rId="3475" sId="1" numFmtId="4">
    <oc r="F185">
      <v>26230.2</v>
    </oc>
    <nc r="F185">
      <v>28700.7</v>
    </nc>
  </rcc>
  <rcc rId="3476" sId="1" numFmtId="4">
    <oc r="F186">
      <v>13810.1</v>
    </oc>
    <nc r="F186">
      <v>16064.2</v>
    </nc>
  </rcc>
  <rcc rId="3477" sId="1" numFmtId="4">
    <oc r="F189">
      <v>4299.8</v>
    </oc>
    <nc r="F189">
      <v>5576.5</v>
    </nc>
  </rcc>
  <rcc rId="3478" sId="1" numFmtId="4">
    <oc r="F191">
      <v>6307.5</v>
    </oc>
    <nc r="F191">
      <v>8152.5</v>
    </nc>
  </rcc>
  <rcc rId="3479" sId="1" numFmtId="4">
    <oc r="F193">
      <v>420.5</v>
    </oc>
    <nc r="F193">
      <v>543.4</v>
    </nc>
  </rcc>
  <rcc rId="3480" sId="1" numFmtId="4">
    <oc r="F194">
      <v>1049</v>
    </oc>
    <nc r="F194">
      <v>1386.2</v>
    </nc>
  </rcc>
  <rcc rId="3481" sId="1" numFmtId="4">
    <oc r="F196">
      <v>2374.1</v>
    </oc>
    <nc r="F196">
      <v>2794.6</v>
    </nc>
  </rcc>
  <rcc rId="3482" sId="1">
    <oc r="E126">
      <f>D126/C126*100</f>
    </oc>
    <nc r="E126">
      <f>E127+E129+E131+E135+E138+E139+E137+E133</f>
    </nc>
  </rcc>
  <rcc rId="3483" sId="1">
    <oc r="F126">
      <f>F127+F129+F131+F135+F138+F139</f>
    </oc>
    <nc r="F126">
      <f>F127+F129+F131+F135+F138+F139+F137+F133</f>
    </nc>
  </rcc>
  <rcc rId="3484" sId="1">
    <oc r="F197">
      <f>F126+F148+F154+F160+F167+F169+F177+F182+F188+F192+F195+F180</f>
    </oc>
    <nc r="F197">
      <f>F126+F148+F154+F160+F167+F169+F177+F182+F188+F192+F195+F180</f>
    </nc>
  </rcc>
  <rcc rId="3485" sId="1" numFmtId="4">
    <oc r="F157">
      <v>14098.6</v>
    </oc>
    <nc r="F157">
      <v>20950.5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7:E20" start="0" length="2147483647">
    <dxf>
      <font>
        <color auto="1"/>
      </font>
    </dxf>
  </rfmt>
  <rcc rId="3552" sId="1" numFmtId="4">
    <oc r="D22">
      <v>1535.4</v>
    </oc>
    <nc r="D22">
      <v>1616.7</v>
    </nc>
  </rcc>
  <rcc rId="3553" sId="1" numFmtId="4">
    <oc r="D23">
      <v>20989.4</v>
    </oc>
    <nc r="D23">
      <v>22075.4</v>
    </nc>
  </rcc>
  <rfmt sheetId="1" sqref="C21:E23" start="0" length="2147483647">
    <dxf>
      <font>
        <color auto="1"/>
      </font>
    </dxf>
  </rfmt>
  <rcc rId="3554" sId="1" numFmtId="4">
    <oc r="D25">
      <v>3534</v>
    </oc>
    <nc r="D25">
      <v>4255.5</v>
    </nc>
  </rcc>
  <rfmt sheetId="1" sqref="C24:E26" start="0" length="2147483647">
    <dxf>
      <font>
        <color auto="1"/>
      </font>
    </dxf>
  </rfmt>
  <rcc rId="3555" sId="1" numFmtId="4">
    <oc r="D29">
      <v>26917.3</v>
    </oc>
    <nc r="D29">
      <v>33208.699999999997</v>
    </nc>
  </rcc>
  <rcc rId="3556" sId="1" numFmtId="4">
    <oc r="D30">
      <v>662</v>
    </oc>
    <nc r="D30">
      <v>794.4</v>
    </nc>
  </rcc>
  <rcc rId="3557" sId="1" numFmtId="4">
    <oc r="D31">
      <v>302.8</v>
    </oc>
    <nc r="D31">
      <v>352.4</v>
    </nc>
  </rcc>
  <rcc rId="3558" sId="1" numFmtId="4">
    <oc r="D32">
      <v>2250.6</v>
    </oc>
    <nc r="D32">
      <v>2625.6</v>
    </nc>
  </rcc>
  <rcc rId="3559" sId="1" numFmtId="4">
    <oc r="D33">
      <v>0</v>
    </oc>
    <nc r="D33">
      <v>1670.4</v>
    </nc>
  </rcc>
  <rcc rId="3560" sId="1" numFmtId="4">
    <oc r="D34">
      <v>112.9</v>
    </oc>
    <nc r="D34">
      <v>163.5</v>
    </nc>
  </rcc>
  <rcc rId="3561" sId="1" numFmtId="4">
    <oc r="D35">
      <v>657.5</v>
    </oc>
    <nc r="D35">
      <v>746.6</v>
    </nc>
  </rcc>
  <rcc rId="3562" sId="1" numFmtId="4">
    <oc r="D37">
      <v>0</v>
    </oc>
    <nc r="D37">
      <v>3.5</v>
    </nc>
  </rcc>
  <rcc rId="3563" sId="1" numFmtId="4">
    <oc r="D36">
      <v>243.4</v>
    </oc>
    <nc r="D36">
      <v>293.89999999999998</v>
    </nc>
  </rcc>
  <rfmt sheetId="1" sqref="C27:G37" start="0" length="2147483647">
    <dxf>
      <font>
        <color auto="1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4" sId="1" numFmtId="4">
    <oc r="D40">
      <v>2.4</v>
    </oc>
    <nc r="D40">
      <v>0</v>
    </nc>
  </rcc>
  <rcc rId="3565" sId="1" numFmtId="4">
    <oc r="D42">
      <v>-4.8</v>
    </oc>
    <nc r="D42">
      <v>0</v>
    </nc>
  </rcc>
  <rcc rId="3566" sId="1" numFmtId="4">
    <oc r="D43">
      <v>635.5</v>
    </oc>
    <nc r="D43">
      <v>610.20000000000005</v>
    </nc>
  </rcc>
  <rcc rId="3567" sId="1" numFmtId="4">
    <oc r="D39">
      <v>200.3</v>
    </oc>
    <nc r="D39">
      <v>202.7</v>
    </nc>
  </rcc>
  <rfmt sheetId="1" sqref="C38:E43" start="0" length="2147483647">
    <dxf>
      <font>
        <color auto="1"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8" sId="1" numFmtId="4">
    <oc r="D46">
      <v>2608.1</v>
    </oc>
    <nc r="D46">
      <v>2812.43</v>
    </nc>
  </rcc>
  <rcc rId="3569" sId="1" numFmtId="4">
    <oc r="D48">
      <v>3333.8</v>
    </oc>
    <nc r="D48">
      <v>3586.2</v>
    </nc>
  </rcc>
  <rcc rId="3570" sId="1" numFmtId="4">
    <oc r="D44">
      <v>4184.5</v>
    </oc>
    <nc r="D44">
      <v>4923.7</v>
    </nc>
  </rcc>
  <rfmt sheetId="1" sqref="C44:E50" start="0" length="2147483647">
    <dxf>
      <font>
        <color auto="1"/>
      </font>
    </dxf>
  </rfmt>
  <rcc rId="3571" sId="1" numFmtId="4">
    <oc r="D57">
      <v>484.5</v>
    </oc>
    <nc r="D57">
      <v>497.5</v>
    </nc>
  </rcc>
  <rcc rId="3572" sId="1" numFmtId="4">
    <oc r="D58">
      <v>317.7</v>
    </oc>
    <nc r="D58">
      <v>390.4</v>
    </nc>
  </rcc>
  <rcc rId="3573" sId="1" numFmtId="4">
    <oc r="D60">
      <v>85</v>
    </oc>
    <nc r="D60">
      <v>133</v>
    </nc>
  </rcc>
  <rcc rId="3574" sId="1" numFmtId="4">
    <oc r="D63">
      <v>75.900000000000006</v>
    </oc>
    <nc r="D63">
      <v>76.900000000000006</v>
    </nc>
  </rcc>
  <rcc rId="3575" sId="1" numFmtId="4">
    <oc r="D64">
      <v>70</v>
    </oc>
    <nc r="D64">
      <v>-30</v>
    </nc>
  </rcc>
  <rcc rId="3576" sId="1" numFmtId="4">
    <oc r="D65">
      <v>252.5</v>
    </oc>
    <nc r="D65">
      <v>285.60000000000002</v>
    </nc>
  </rcc>
  <rcc rId="3577" sId="1" numFmtId="4">
    <oc r="D66">
      <v>1360.7</v>
    </oc>
    <nc r="D66">
      <v>1423.8</v>
    </nc>
  </rcc>
  <rcc rId="3578" sId="1" numFmtId="4">
    <oc r="D54">
      <v>84.1</v>
    </oc>
    <nc r="D54">
      <v>121.1</v>
    </nc>
  </rcc>
  <rcc rId="3579" sId="1" numFmtId="4">
    <oc r="D52">
      <v>63.9</v>
    </oc>
    <nc r="D52">
      <v>79.400000000000006</v>
    </nc>
  </rcc>
  <rfmt sheetId="1" sqref="C51:E66" start="0" length="2147483647">
    <dxf>
      <font>
        <color auto="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7:E69" start="0" length="2147483647">
    <dxf>
      <font>
        <color auto="1"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6:G69" start="0" length="2147483647">
    <dxf>
      <font>
        <color auto="1"/>
      </font>
    </dxf>
  </rfmt>
  <rrc rId="3580" sId="1" ref="A73:XFD73" action="insertRow">
    <undo index="0" exp="area" ref3D="1" dr="$A$1:$A$1048576" dn="Z_40AF8D35_BE0F_4075_942A_A459537355E7_.wvu.Cols" sId="1"/>
    <undo index="8" exp="area" ref3D="1" dr="$A$119:$XFD$120" dn="Z_40AF8D35_BE0F_4075_942A_A459537355E7_.wvu.Rows" sId="1"/>
    <undo index="6" exp="area" ref3D="1" dr="$A$94:$XFD$94" dn="Z_40AF8D35_BE0F_4075_942A_A459537355E7_.wvu.Rows" sId="1"/>
    <undo index="4" exp="area" ref3D="1" dr="$A$77:$XFD$88" dn="Z_40AF8D35_BE0F_4075_942A_A459537355E7_.wvu.Rows" sId="1"/>
    <undo index="2" exp="area" ref3D="1" dr="$A$94:$XFD$94" dn="Z_88127E63_12D7_4F66_B662_AB9F1540D418_.wvu.Rows" sId="1"/>
    <undo index="1" exp="area" ref3D="1" dr="$A$81:$XFD$88" dn="Z_88127E63_12D7_4F66_B662_AB9F1540D418_.wvu.Rows" sId="1"/>
  </rrc>
  <rfmt sheetId="1" sqref="A73" start="0" length="0">
    <dxf>
      <font>
        <b val="0"/>
        <sz val="9"/>
        <name val="Times New Roman"/>
        <scheme val="none"/>
      </font>
      <fill>
        <patternFill patternType="none">
          <bgColor indexed="65"/>
        </patternFill>
      </fill>
    </dxf>
  </rfmt>
  <rcc rId="3581" sId="1" odxf="1" dxf="1">
    <nc r="B73" t="inlineStr">
      <is>
        <t>Предоставление дотации на поддержку мер по обеспечению сбалансированности местных бюджетов для решения отдельных вопросов местного значения в части материально-технического обеспечения администраций муниципальных образований</t>
      </is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3582" sId="1" odxf="1" dxf="1" numFmtId="4">
    <nc r="C73">
      <v>0</v>
    </nc>
    <odxf>
      <font>
        <b/>
        <sz val="9"/>
        <color rgb="FFFF0000"/>
        <name val="Times New Roman"/>
        <scheme val="none"/>
      </font>
    </odxf>
    <ndxf>
      <font>
        <b val="0"/>
        <sz val="9"/>
        <color rgb="FFFF0000"/>
        <name val="Times New Roman"/>
        <scheme val="none"/>
      </font>
    </ndxf>
  </rcc>
  <rcc rId="3583" sId="1" odxf="1" dxf="1" numFmtId="4">
    <nc r="D73">
      <v>0</v>
    </nc>
    <odxf>
      <font>
        <b/>
        <sz val="9"/>
        <color rgb="FFFF0000"/>
        <name val="Times New Roman"/>
        <scheme val="none"/>
      </font>
    </odxf>
    <ndxf>
      <font>
        <b val="0"/>
        <sz val="9"/>
        <color rgb="FFFF0000"/>
        <name val="Times New Roman"/>
        <scheme val="none"/>
      </font>
    </ndxf>
  </rcc>
  <rfmt sheetId="1" sqref="E73" start="0" length="0">
    <dxf>
      <font>
        <b val="0"/>
        <sz val="9"/>
        <color rgb="FFFF0000"/>
        <name val="Times New Roman"/>
        <scheme val="none"/>
      </font>
    </dxf>
  </rfmt>
  <rcc rId="3584" sId="1" odxf="1" dxf="1" numFmtId="4">
    <nc r="F73">
      <v>1092.0999999999999</v>
    </nc>
    <odxf>
      <font>
        <b/>
        <sz val="9"/>
        <name val="Times New Roman"/>
        <scheme val="none"/>
      </font>
    </odxf>
    <ndxf>
      <font>
        <b val="0"/>
        <sz val="9"/>
        <name val="Times New Roman"/>
        <scheme val="none"/>
      </font>
    </ndxf>
  </rcc>
  <rcc rId="3585" sId="1" odxf="1" dxf="1">
    <nc r="G73">
      <f>D73/F73*100</f>
    </nc>
    <odxf>
      <font>
        <b/>
        <sz val="9"/>
        <color rgb="FFFF0000"/>
        <name val="Times New Roman"/>
        <scheme val="none"/>
      </font>
    </odxf>
    <ndxf>
      <font>
        <b val="0"/>
        <sz val="9"/>
        <color rgb="FFFF0000"/>
        <name val="Times New Roman"/>
        <scheme val="none"/>
      </font>
    </ndxf>
  </rcc>
  <rcc rId="3586" sId="1">
    <nc r="A73" t="inlineStr">
      <is>
        <t>71161</t>
      </is>
    </nc>
  </rcc>
  <rcc rId="3587" sId="1">
    <oc r="A74" t="inlineStr">
      <is>
        <t>71160</t>
      </is>
    </oc>
    <nc r="A74" t="inlineStr">
      <is>
        <t>71162</t>
      </is>
    </nc>
  </rcc>
  <rcc rId="3588" sId="1" xfDxf="1" s="1" dxf="1">
    <oc r="B74" t="inlineStr">
      <is>
        <t>Предоставление дотации на поддержку мер по обеспечению сбалансированности местных бюджетов для решения отдельных вопросов местного значения в части материально-технического обеспечения администраций муниципальных образований</t>
      </is>
    </oc>
    <nc r="B74" t="inlineStr">
      <is>
    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 автотранспортных средств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sqref="A73:XFD74" start="0" length="2147483647">
    <dxf>
      <font>
        <sz val="9"/>
      </font>
    </dxf>
  </rfmt>
  <rcc rId="3589" sId="1" numFmtId="4">
    <oc r="F74">
      <v>1092.0999999999999</v>
    </oc>
    <nc r="F74"/>
  </rcc>
  <rrc rId="3590" sId="1" ref="A95:XFD95" action="insertRow">
    <undo index="0" exp="area" ref3D="1" dr="$A$1:$A$1048576" dn="Z_40AF8D35_BE0F_4075_942A_A459537355E7_.wvu.Cols" sId="1"/>
    <undo index="8" exp="area" ref3D="1" dr="$A$120:$XFD$121" dn="Z_40AF8D35_BE0F_4075_942A_A459537355E7_.wvu.Rows" sId="1"/>
    <undo index="6" exp="area" ref3D="1" dr="$A$95:$XFD$95" dn="Z_40AF8D35_BE0F_4075_942A_A459537355E7_.wvu.Rows" sId="1"/>
    <undo index="2" exp="area" ref3D="1" dr="$A$95:$XFD$95" dn="Z_88127E63_12D7_4F66_B662_AB9F1540D418_.wvu.Rows" sId="1"/>
  </rrc>
  <rcc rId="3591" sId="1">
    <nc r="A95" t="inlineStr">
      <is>
        <t>71380</t>
      </is>
    </nc>
  </rcc>
  <rcc rId="3592" sId="1" numFmtId="4">
    <nc r="D95">
      <v>4500</v>
    </nc>
  </rcc>
  <rcc rId="3593" sId="1" numFmtId="4">
    <nc r="C95">
      <v>0</v>
    </nc>
  </rcc>
  <rcc rId="3594" sId="1" numFmtId="4">
    <oc r="D92">
      <v>0</v>
    </oc>
    <nc r="D92">
      <v>4000</v>
    </nc>
  </rcc>
  <rcc rId="3595" sId="1" numFmtId="4">
    <oc r="D94">
      <v>0</v>
    </oc>
    <nc r="D94">
      <v>210.8</v>
    </nc>
  </rcc>
  <rcc rId="3596" sId="1">
    <oc r="C75">
      <f>C76+C77+C78+C79+C80+C81+C82+C83+C84+C85+C86+C87+C88+C89+C90+C91+C92+C93+C94+C96</f>
    </oc>
    <nc r="C75">
      <f>C76+C77+C78+C79+C80+C81+C82+C83+C84+C85+C86+C87+C88+C89+C90+C91+C92+C93+C94+C95+C96</f>
    </nc>
  </rcc>
  <rcc rId="3597" sId="1">
    <oc r="D75">
      <f>D76+D77+D78+D79+D80+D81+D82+D83+D84+D85+D86+D87+D88+D89+D90+D91+D92+D93+D94+D96</f>
    </oc>
    <nc r="D75">
      <f>D76+D77+D78+D79+D80+D81+D82+D83+D84+D85+D86+D87+D88+D89+D90+D91+D92+D93+D94+D95+D96</f>
    </nc>
  </rcc>
  <rfmt sheetId="1" sqref="C75:G96" start="0" length="2147483647">
    <dxf>
      <font>
        <color auto="1"/>
      </font>
    </dxf>
  </rfmt>
  <rcc rId="3598" sId="1">
    <nc r="B95" t="inlineStr">
      <is>
        <t>Субсидии на поддержку муниципальных программ формирования современной городской среды</t>
      </is>
    </nc>
  </rcc>
  <rrc rId="3599" sId="1" ref="A74:XFD74" action="insertRow">
    <undo index="0" exp="area" ref3D="1" dr="$A$1:$A$1048576" dn="Z_40AF8D35_BE0F_4075_942A_A459537355E7_.wvu.Cols" sId="1"/>
    <undo index="8" exp="area" ref3D="1" dr="$A$121:$XFD$122" dn="Z_40AF8D35_BE0F_4075_942A_A459537355E7_.wvu.Rows" sId="1"/>
    <undo index="6" exp="area" ref3D="1" dr="$A$96:$XFD$96" dn="Z_40AF8D35_BE0F_4075_942A_A459537355E7_.wvu.Rows" sId="1"/>
    <undo index="4" exp="area" ref3D="1" dr="$A$78:$XFD$89" dn="Z_40AF8D35_BE0F_4075_942A_A459537355E7_.wvu.Rows" sId="1"/>
    <undo index="2" exp="area" ref3D="1" dr="$A$96:$XFD$96" dn="Z_88127E63_12D7_4F66_B662_AB9F1540D418_.wvu.Rows" sId="1"/>
    <undo index="1" exp="area" ref3D="1" dr="$A$82:$XFD$89" dn="Z_88127E63_12D7_4F66_B662_AB9F1540D418_.wvu.Rows" sId="1"/>
  </rrc>
  <rcc rId="3600" sId="1">
    <nc r="A74" t="inlineStr">
      <is>
        <t>71161</t>
      </is>
    </nc>
  </rcc>
  <rcc rId="3601" sId="1" numFmtId="4">
    <nc r="C74">
      <v>0</v>
    </nc>
  </rcc>
  <rcc rId="3602" sId="1" xfDxf="1" s="1" dxf="1">
    <nc r="B74" t="inlineStr">
      <is>
        <t>Дотация на поддержку мер по обеспечению сбалансированности местных бюджетов для решения отдельных вопросов местного значения в связи с ликвидацией последствий весеннего паводка в 2018 году на территории Волгоградской области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fmt sheetId="1" sqref="B74" start="0" length="2147483647">
    <dxf>
      <font>
        <sz val="9"/>
      </font>
    </dxf>
  </rfmt>
  <rcc rId="3603" sId="1" numFmtId="4">
    <nc r="D74">
      <v>1720</v>
    </nc>
  </rcc>
  <rcc rId="3604" sId="1">
    <oc r="C72">
      <f>C74</f>
    </oc>
    <nc r="C72">
      <f>C73+C74</f>
    </nc>
  </rcc>
  <rcc rId="3605" sId="1">
    <oc r="D72">
      <f>D74</f>
    </oc>
    <nc r="D72">
      <f>D73+D74</f>
    </nc>
  </rcc>
  <rcc rId="3606" sId="1">
    <nc r="E72">
      <f>E73+E74</f>
    </nc>
  </rcc>
  <rcc rId="3607" sId="1" odxf="1" dxf="1">
    <oc r="F72">
      <f>F75</f>
    </oc>
    <nc r="F72">
      <f>F73+F74</f>
    </nc>
    <odxf>
      <font>
        <sz val="9"/>
        <name val="Times New Roman"/>
        <scheme val="none"/>
      </font>
    </odxf>
    <ndxf>
      <font>
        <sz val="9"/>
        <color rgb="FFFF0000"/>
        <name val="Times New Roman"/>
        <scheme val="none"/>
      </font>
    </ndxf>
  </rcc>
  <rfmt sheetId="1" sqref="C72:G74" start="0" length="2147483647">
    <dxf>
      <font>
        <color auto="1"/>
      </font>
    </dxf>
  </rfmt>
  <rcc rId="3608" sId="1" numFmtId="4">
    <nc r="F74">
      <v>0</v>
    </nc>
  </rcc>
  <rcc rId="3609" sId="1" numFmtId="4">
    <oc r="D99">
      <v>1871.8</v>
    </oc>
    <nc r="D99">
      <v>2162.1</v>
    </nc>
  </rcc>
  <rcc rId="3610" sId="1" numFmtId="4">
    <oc r="D101">
      <v>23277.5</v>
    </oc>
    <nc r="D101">
      <v>26186.7</v>
    </nc>
  </rcc>
  <rfmt sheetId="1" sqref="C99:G101" start="0" length="2147483647">
    <dxf>
      <font>
        <color auto="1"/>
      </font>
    </dxf>
  </rfmt>
  <rfmt sheetId="1" sqref="C102:E102" start="0" length="2147483647">
    <dxf>
      <font>
        <color auto="1"/>
      </font>
    </dxf>
  </rfmt>
  <rcc rId="3611" sId="1" numFmtId="4">
    <oc r="D103">
      <v>1750</v>
    </oc>
    <nc r="D103">
      <v>2050</v>
    </nc>
  </rcc>
  <rfmt sheetId="1" sqref="C103:E104" start="0" length="2147483647">
    <dxf>
      <font>
        <color auto="1"/>
      </font>
    </dxf>
  </rfmt>
  <rcc rId="3612" sId="1" numFmtId="4">
    <oc r="D105">
      <v>286.5</v>
    </oc>
    <nc r="D105">
      <v>343.8</v>
    </nc>
  </rcc>
  <rcc rId="3613" sId="1" numFmtId="4">
    <oc r="D106">
      <v>2263.3000000000002</v>
    </oc>
    <nc r="D106">
      <v>2743.1</v>
    </nc>
  </rcc>
  <rfmt sheetId="1" sqref="C105:E106" start="0" length="2147483647">
    <dxf>
      <font>
        <color auto="1"/>
      </font>
    </dxf>
  </rfmt>
  <rfmt sheetId="1" sqref="C107:E107" start="0" length="2147483647">
    <dxf>
      <font>
        <color auto="1"/>
      </font>
    </dxf>
  </rfmt>
  <rcc rId="3614" sId="1" numFmtId="4">
    <oc r="D108">
      <v>69279.399999999994</v>
    </oc>
    <nc r="D108">
      <v>75381.399999999994</v>
    </nc>
  </rcc>
  <rfmt sheetId="1" sqref="C108:E108" start="0" length="2147483647">
    <dxf>
      <font>
        <color auto="1"/>
      </font>
    </dxf>
  </rfmt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ДЧБ!$75:$75,ДЧБ!$83:$90</formula>
    <oldFormula>ДЧБ!$83:$90,ДЧБ!$97:$97</oldFormula>
  </rdn>
  <rcv guid="{88127E63-12D7-4F66-B662-AB9F1540D418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7" sId="1" numFmtId="4">
    <oc r="D109">
      <v>180512.7</v>
    </oc>
    <nc r="D109">
      <v>206999.7</v>
    </nc>
  </rcc>
  <rfmt sheetId="1" sqref="C109:E109" start="0" length="2147483647">
    <dxf>
      <font>
        <color auto="1"/>
      </font>
    </dxf>
  </rfmt>
  <rcc rId="3618" sId="1" numFmtId="4">
    <oc r="D110">
      <v>17155</v>
    </oc>
    <nc r="D110">
      <v>18220.599999999999</v>
    </nc>
  </rcc>
  <rfmt sheetId="1" sqref="C110:G110" start="0" length="2147483647">
    <dxf>
      <font>
        <color auto="1"/>
      </font>
    </dxf>
  </rfmt>
  <rfmt sheetId="1" sqref="G110" start="0" length="0">
    <dxf>
      <font>
        <sz val="9"/>
        <color rgb="FFFF0000"/>
        <name val="Times New Roman"/>
        <scheme val="none"/>
      </font>
    </dxf>
  </rfmt>
  <rcc rId="3619" sId="1" numFmtId="4">
    <oc r="D111">
      <v>75</v>
    </oc>
    <nc r="D111">
      <v>90</v>
    </nc>
  </rcc>
  <rfmt sheetId="1" sqref="C111:E111" start="0" length="2147483647">
    <dxf>
      <font>
        <color auto="1"/>
      </font>
    </dxf>
  </rfmt>
  <rcc rId="3620" sId="1" numFmtId="4">
    <oc r="D112">
      <v>392.4</v>
    </oc>
    <nc r="D112">
      <v>481.8</v>
    </nc>
  </rcc>
  <rfmt sheetId="1" sqref="C112:G112" start="0" length="2147483647">
    <dxf>
      <font>
        <color auto="1"/>
      </font>
    </dxf>
  </rfmt>
  <rfmt sheetId="1" sqref="C113:G113" start="0" length="2147483647">
    <dxf>
      <font>
        <color auto="1"/>
      </font>
    </dxf>
  </rfmt>
  <rcc rId="3621" sId="1" numFmtId="4">
    <oc r="D114">
      <v>373</v>
    </oc>
    <nc r="D114">
      <v>447.6</v>
    </nc>
  </rcc>
  <rfmt sheetId="1" sqref="C114:E114" start="0" length="2147483647">
    <dxf>
      <font>
        <color auto="1"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15:E115" start="0" length="2147483647">
    <dxf>
      <font>
        <color auto="1"/>
      </font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2" sId="1">
    <oc r="D98">
      <f>D99+D100+D101+D102+D103+D104+D105+D106+D107+D108+D109+D110+D111+D112+D113+D114+D115+D116+D117+D118+D119</f>
    </oc>
    <nc r="D98">
      <f>D99+D100+D101+D102+D103+D104+D105+D106+D107+D108+D109+D110+D111+D112+D113+D114+D115+D116+D117+D118+D119</f>
    </nc>
  </rcc>
  <rcc rId="3623" sId="1" numFmtId="4">
    <oc r="D117">
      <v>4250</v>
    </oc>
    <nc r="D117">
      <v>5250</v>
    </nc>
  </rcc>
  <rcc rId="3624" sId="1" numFmtId="4">
    <oc r="D116">
      <v>7600</v>
    </oc>
    <nc r="D116">
      <v>9100</v>
    </nc>
  </rcc>
  <rfmt sheetId="1" sqref="C116:G119" start="0" length="2147483647">
    <dxf>
      <font>
        <color auto="1"/>
      </font>
    </dxf>
  </rfmt>
  <rfmt sheetId="1" sqref="C99:G119" start="0" length="2147483647">
    <dxf>
      <font>
        <color auto="1"/>
      </font>
    </dxf>
  </rfmt>
  <rfmt sheetId="1" sqref="C71:G71" start="0" length="2147483647">
    <dxf>
      <font>
        <color auto="1"/>
      </font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21:G124" start="0" length="2147483647">
    <dxf>
      <font>
        <color auto="1"/>
      </font>
    </dxf>
  </rfmt>
  <rfmt sheetId="1" sqref="C125:D127" start="0" length="2147483647">
    <dxf>
      <font>
        <color auto="1"/>
      </font>
    </dxf>
  </rfmt>
  <rcc rId="3625" sId="1" numFmtId="4">
    <oc r="D137">
      <v>63.8</v>
    </oc>
    <nc r="D137">
      <v>63.9</v>
    </nc>
  </rcc>
  <rcc rId="3626" sId="1" numFmtId="4">
    <oc r="D175">
      <v>133040</v>
    </oc>
    <nc r="D175">
      <v>133039.9</v>
    </nc>
  </rcc>
  <rcc rId="3627" sId="1" numFmtId="4">
    <oc r="D127">
      <v>-225.1</v>
    </oc>
    <nc r="D127">
      <v>-226.2</v>
    </nc>
  </rcc>
  <rfmt sheetId="1" sqref="C70:G203" start="0" length="2147483647">
    <dxf>
      <font>
        <color auto="1"/>
      </font>
    </dxf>
  </rfmt>
  <rfmt sheetId="1" sqref="C1:G1048576" start="0" length="2147483647">
    <dxf>
      <font>
        <color auto="1"/>
      </font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8" sId="1">
    <nc r="G146">
      <f>D146/F146*100</f>
    </nc>
  </rcc>
  <rfmt sheetId="2" sqref="D28" start="0" length="0">
    <dxf>
      <font>
        <sz val="10"/>
        <color auto="1"/>
        <name val="Arial"/>
        <scheme val="none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6" sId="1">
    <oc r="F199">
      <v>20554.3</v>
    </oc>
    <nc r="F199">
      <f>F124-F197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5:G124" start="0" length="2147483647">
    <dxf>
      <font>
        <color rgb="FFFF0000"/>
      </font>
    </dxf>
  </rfmt>
  <rcc rId="3487" sId="1" numFmtId="4">
    <oc r="D8">
      <v>152413</v>
    </oc>
    <nc r="D8">
      <v>195434.1</v>
    </nc>
  </rcc>
  <rcc rId="3488" sId="1" numFmtId="4">
    <oc r="F8">
      <v>149780.9</v>
    </oc>
    <nc r="F8">
      <v>195209.1</v>
    </nc>
  </rcc>
  <rcv guid="{88127E63-12D7-4F66-B662-AB9F1540D418}" action="delete"/>
  <rdn rId="0" localSheetId="1" customView="1" name="Z_88127E63_12D7_4F66_B662_AB9F1540D418_.wvu.PrintTitles" hidden="1" oldHidden="1">
    <formula>ДЧБ!$5:$5</formula>
    <oldFormula>ДЧБ!$5:$5</oldFormula>
  </rdn>
  <rdn rId="0" localSheetId="1" customView="1" name="Z_88127E63_12D7_4F66_B662_AB9F1540D418_.wvu.Rows" hidden="1" oldHidden="1">
    <formula>ДЧБ!$81:$88,ДЧБ!$94:$94</formula>
    <oldFormula>ДЧБ!$81:$88,ДЧБ!$94:$94</oldFormula>
  </rdn>
  <rcv guid="{88127E63-12D7-4F66-B662-AB9F1540D41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91" sId="1" numFmtId="4">
    <oc r="D8">
      <v>195434.1</v>
    </oc>
    <nc r="D8">
      <v>191743.3</v>
    </nc>
  </rcc>
  <rcc rId="3492" sId="1" numFmtId="4">
    <oc r="D9">
      <v>2074.3000000000002</v>
    </oc>
    <nc r="D9">
      <v>2273</v>
    </nc>
  </rcc>
  <rcc rId="3493" sId="1" numFmtId="4">
    <oc r="D11">
      <v>701.7</v>
    </oc>
    <nc r="D11">
      <v>885.6</v>
    </nc>
  </rcc>
  <rcc rId="3494" sId="1" numFmtId="4">
    <oc r="D10">
      <v>471.9</v>
    </oc>
    <nc r="D10">
      <v>532.20000000000005</v>
    </nc>
  </rcc>
  <rfmt sheetId="1" sqref="C7:E11" start="0" length="2147483647">
    <dxf>
      <font>
        <color auto="1"/>
      </font>
    </dxf>
  </rfmt>
  <rcc rId="3495" sId="1" numFmtId="4">
    <oc r="F8">
      <v>195209.1</v>
    </oc>
    <nc r="F8">
      <v>192852.7</v>
    </nc>
  </rcc>
  <rcc rId="3496" sId="1" numFmtId="4">
    <oc r="F9">
      <v>545</v>
    </oc>
    <nc r="F9">
      <v>749</v>
    </nc>
  </rcc>
  <rcc rId="3497" sId="1" numFmtId="4">
    <oc r="F10">
      <v>703.9</v>
    </oc>
    <nc r="F10">
      <v>987.8</v>
    </nc>
  </rcc>
  <rcc rId="3498" sId="1" numFmtId="4">
    <oc r="F11">
      <v>415.6</v>
    </oc>
    <nc r="F11">
      <v>619.6</v>
    </nc>
  </rcc>
  <rfmt sheetId="1" sqref="F7:G11" start="0" length="2147483647">
    <dxf>
      <font>
        <color auto="1"/>
      </font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4" sId="1">
    <oc r="D5" t="inlineStr">
      <is>
        <t>Исполнено на 01.06.2018</t>
      </is>
    </oc>
    <nc r="D5" t="inlineStr">
      <is>
        <t>Исполнено на 01.07.2018</t>
      </is>
    </nc>
  </rcc>
  <rcc rId="3355" sId="1">
    <oc r="F5" t="inlineStr">
      <is>
        <t>Исполнено на 01.06.2017</t>
      </is>
    </oc>
    <nc r="F5" t="inlineStr">
      <is>
        <t>Исполнено на 01.07.2017</t>
      </is>
    </nc>
  </rcc>
  <rcc rId="3356" sId="1" numFmtId="4">
    <oc r="D127">
      <v>491.4</v>
    </oc>
    <nc r="D127">
      <v>645.5</v>
    </nc>
  </rcc>
  <rcc rId="3357" sId="1" numFmtId="4">
    <oc r="D128">
      <v>491.4</v>
    </oc>
    <nc r="D128">
      <v>645.5</v>
    </nc>
  </rcc>
  <rcc rId="3358" sId="1" numFmtId="4">
    <oc r="D129">
      <v>600.20000000000005</v>
    </oc>
    <nc r="D129">
      <v>751.4</v>
    </nc>
  </rcc>
  <rcc rId="3359" sId="1" numFmtId="4">
    <oc r="D130">
      <v>456.3</v>
    </oc>
    <nc r="D130">
      <v>591.20000000000005</v>
    </nc>
  </rcc>
  <rcc rId="3360" sId="1" numFmtId="4">
    <oc r="C132">
      <v>44235</v>
    </oc>
    <nc r="C132">
      <v>40815</v>
    </nc>
  </rcc>
  <rcc rId="3361" sId="1" numFmtId="4">
    <oc r="D132">
      <v>14905.5</v>
    </oc>
    <nc r="D132">
      <v>20422</v>
    </nc>
  </rcc>
  <rcc rId="3362" sId="1" numFmtId="4">
    <oc r="C133">
      <v>796.2</v>
    </oc>
    <nc r="C133">
      <v>670.9</v>
    </nc>
  </rcc>
  <rcc rId="3363" sId="1" numFmtId="4">
    <oc r="D133">
      <v>63.9</v>
    </oc>
    <nc r="D133">
      <v>63.8</v>
    </nc>
  </rcc>
  <rcc rId="3364" sId="1" numFmtId="4">
    <oc r="D135">
      <v>3926.1</v>
    </oc>
    <nc r="D135">
      <v>4804.6000000000004</v>
    </nc>
  </rcc>
  <rcc rId="3365" sId="1" numFmtId="4">
    <oc r="D136">
      <v>3702.1</v>
    </oc>
    <nc r="D136">
      <v>4565.6000000000004</v>
    </nc>
  </rcc>
  <rcc rId="3366" sId="1" numFmtId="4">
    <oc r="C138">
      <v>345.4</v>
    </oc>
    <nc r="C138">
      <v>260.39999999999998</v>
    </nc>
  </rcc>
  <rcc rId="3367" sId="1" numFmtId="4">
    <oc r="C139">
      <v>110165</v>
    </oc>
    <nc r="C139">
      <v>110608.4</v>
    </nc>
  </rcc>
  <rcc rId="3368" sId="1" numFmtId="4">
    <oc r="D139">
      <v>36761.4</v>
    </oc>
    <nc r="D139">
      <v>47296.5</v>
    </nc>
  </rcc>
  <rcc rId="3369" sId="1" numFmtId="4">
    <oc r="C140">
      <v>76258.899999999994</v>
    </oc>
    <nc r="C140">
      <v>76559.399999999994</v>
    </nc>
  </rcc>
  <rcc rId="3370" sId="1" numFmtId="4">
    <oc r="D140">
      <v>26030.7</v>
    </oc>
    <nc r="D140">
      <v>35380.400000000001</v>
    </nc>
  </rcc>
  <rcc rId="3371" sId="1" numFmtId="4">
    <oc r="C142">
      <v>3441.9</v>
    </oc>
    <nc r="C142">
      <v>3540.4</v>
    </nc>
  </rcc>
  <rcc rId="3372" sId="1" numFmtId="4">
    <oc r="D142">
      <v>932.6</v>
    </oc>
    <nc r="D142">
      <v>1175.4000000000001</v>
    </nc>
  </rcc>
  <rcc rId="3373" sId="1" numFmtId="4">
    <oc r="C143">
      <v>2959.9</v>
    </oc>
    <nc r="C143">
      <v>3058.4</v>
    </nc>
  </rcc>
  <rcc rId="3374" sId="1" numFmtId="4">
    <oc r="D143">
      <v>793.7</v>
    </oc>
    <nc r="D143">
      <v>1024.9000000000001</v>
    </nc>
  </rcc>
  <rcc rId="3375" sId="1" numFmtId="4">
    <oc r="C144">
      <v>67789.2</v>
    </oc>
    <nc r="C144">
      <v>67834.399999999994</v>
    </nc>
  </rcc>
  <rcc rId="3376" sId="1" numFmtId="4">
    <oc r="D144">
      <v>23704.2</v>
    </oc>
    <nc r="D144">
      <v>30368.1</v>
    </nc>
  </rcc>
  <rcc rId="3377" sId="1" numFmtId="4">
    <oc r="D146">
      <v>4685.3</v>
    </oc>
    <nc r="D146">
      <v>6397.7</v>
    </nc>
  </rcc>
  <rcc rId="3378" sId="1" numFmtId="4">
    <oc r="D147">
      <v>4594</v>
    </oc>
    <nc r="D147">
      <v>6303</v>
    </nc>
  </rcc>
  <rcc rId="3379" sId="1" numFmtId="4">
    <oc r="C131">
      <v>50108.4</v>
    </oc>
    <nc r="C131">
      <v>46688.3</v>
    </nc>
  </rcc>
  <rcc rId="3380" sId="1" numFmtId="4">
    <oc r="D131">
      <v>16142.5</v>
    </oc>
    <nc r="D131">
      <v>21864.2</v>
    </nc>
  </rcc>
  <rfmt sheetId="1" sqref="A148:H203">
    <dxf>
      <fill>
        <patternFill>
          <bgColor rgb="FFFFFF00"/>
        </patternFill>
      </fill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48:H153">
    <dxf>
      <fill>
        <patternFill patternType="none">
          <bgColor auto="1"/>
        </patternFill>
      </fill>
    </dxf>
  </rfmt>
  <rcc rId="3381" sId="1" numFmtId="4">
    <oc r="D150">
      <v>872.1</v>
    </oc>
    <nc r="D150">
      <v>1077.9000000000001</v>
    </nc>
  </rcc>
  <rcc rId="3382" sId="1" numFmtId="4">
    <oc r="D151">
      <v>257.3</v>
    </oc>
    <nc r="D151">
      <v>367.9</v>
    </nc>
  </rcc>
  <rcc rId="3383" sId="1" numFmtId="4">
    <oc r="D152">
      <v>2593.4</v>
    </oc>
    <nc r="D152">
      <v>3545.2</v>
    </nc>
  </rcc>
  <rcc rId="3384" sId="1" numFmtId="4">
    <oc r="D153">
      <v>1939.8</v>
    </oc>
    <nc r="D153">
      <v>2701.3</v>
    </nc>
  </rcc>
  <rfmt sheetId="1" sqref="A154:H159">
    <dxf>
      <fill>
        <patternFill patternType="none">
          <bgColor auto="1"/>
        </patternFill>
      </fill>
    </dxf>
  </rfmt>
  <rcc rId="3385" sId="1" numFmtId="4">
    <oc r="C155">
      <v>1151</v>
    </oc>
    <nc r="C155">
      <v>378</v>
    </nc>
  </rcc>
  <rcc rId="3386" sId="1" numFmtId="4">
    <oc r="D158">
      <v>6890.3</v>
    </oc>
    <nc r="D158">
      <v>8413.7000000000007</v>
    </nc>
  </rcc>
  <rcc rId="3387" sId="1" numFmtId="4">
    <oc r="C157">
      <v>56781.9</v>
    </oc>
    <nc r="C157">
      <v>108707.1</v>
    </nc>
  </rcc>
  <rcc rId="3388" sId="1" numFmtId="4">
    <oc r="D157">
      <v>16211.9</v>
    </oc>
    <nc r="D157">
      <v>19658.7</v>
    </nc>
  </rcc>
  <rfmt sheetId="1" sqref="A160:H161">
    <dxf>
      <fill>
        <patternFill patternType="none">
          <bgColor auto="1"/>
        </patternFill>
      </fill>
    </dxf>
  </rfmt>
  <rfmt sheetId="1" sqref="A160:H166">
    <dxf>
      <fill>
        <patternFill patternType="none">
          <bgColor auto="1"/>
        </patternFill>
      </fill>
    </dxf>
  </rfmt>
  <rcc rId="3389" sId="1" numFmtId="4">
    <oc r="D161">
      <v>9279.9</v>
    </oc>
    <nc r="D161">
      <v>12158.3</v>
    </nc>
  </rcc>
  <rcc rId="3390" sId="1" numFmtId="4">
    <oc r="C162">
      <v>666.6</v>
    </oc>
    <nc r="C162">
      <v>660</v>
    </nc>
  </rcc>
  <rcc rId="3391" sId="1" numFmtId="4">
    <oc r="C163">
      <v>42649.4</v>
    </oc>
    <nc r="C163">
      <v>37649.4</v>
    </nc>
  </rcc>
  <rcc rId="3392" sId="1" numFmtId="4">
    <oc r="D163">
      <v>13438.4</v>
    </oc>
    <nc r="D163">
      <v>16350</v>
    </nc>
  </rcc>
  <rcc rId="3393" sId="1" numFmtId="4">
    <oc r="D164">
      <v>21570.1</v>
    </oc>
    <nc r="D164">
      <v>24997.1</v>
    </nc>
  </rcc>
  <rcc rId="3394" sId="1" numFmtId="4">
    <oc r="D165">
      <v>3207</v>
    </oc>
    <nc r="D165">
      <v>4433.2</v>
    </nc>
  </rcc>
  <rcc rId="3395" sId="1" numFmtId="4">
    <oc r="D166">
      <v>2937.2</v>
    </oc>
    <nc r="D166">
      <v>4155.8999999999996</v>
    </nc>
  </rcc>
  <rfmt sheetId="1" sqref="A167:H168">
    <dxf>
      <fill>
        <patternFill patternType="none">
          <bgColor auto="1"/>
        </patternFill>
      </fill>
    </dxf>
  </rfmt>
  <rfmt sheetId="1" sqref="A169:H176">
    <dxf>
      <fill>
        <patternFill patternType="none">
          <bgColor auto="1"/>
        </patternFill>
      </fill>
    </dxf>
  </rfmt>
  <rcc rId="3396" sId="1" numFmtId="4">
    <oc r="C170">
      <v>680223.5</v>
    </oc>
    <nc r="C170">
      <v>683313.1</v>
    </nc>
  </rcc>
  <rcc rId="3397" sId="1" numFmtId="4">
    <oc r="D170">
      <v>281804.09999999998</v>
    </oc>
    <nc r="D170">
      <v>352240.5</v>
    </nc>
  </rcc>
  <rcc rId="3398" sId="1" numFmtId="4">
    <oc r="C171">
      <v>298661.2</v>
    </oc>
    <nc r="C171">
      <v>302081.2</v>
    </nc>
  </rcc>
  <rcc rId="3399" sId="1" numFmtId="4">
    <oc r="D171">
      <v>112205</v>
    </oc>
    <nc r="D171">
      <v>133040</v>
    </nc>
  </rcc>
  <rcc rId="3400" sId="1" numFmtId="4">
    <oc r="C172">
      <v>483294</v>
    </oc>
    <nc r="C172">
      <v>488247.8</v>
    </nc>
  </rcc>
  <rcc rId="3401" sId="1" numFmtId="4">
    <oc r="D172">
      <v>198593.4</v>
    </oc>
    <nc r="D172">
      <v>243651.20000000001</v>
    </nc>
  </rcc>
  <rcc rId="3402" sId="1" numFmtId="4">
    <oc r="C173">
      <v>62479</v>
    </oc>
    <nc r="C173">
      <v>62478.9</v>
    </nc>
  </rcc>
  <rcc rId="3403" sId="1" numFmtId="4">
    <oc r="D173">
      <v>25461.1</v>
    </oc>
    <nc r="D173">
      <v>30864.9</v>
    </nc>
  </rcc>
  <rcc rId="3404" sId="1" numFmtId="4">
    <oc r="C174">
      <v>111.1</v>
    </oc>
    <nc r="C174">
      <v>127.1</v>
    </nc>
  </rcc>
  <rcc rId="3405" sId="1" numFmtId="4">
    <oc r="D174">
      <v>49.5</v>
    </oc>
    <nc r="D174">
      <v>56.6</v>
    </nc>
  </rcc>
  <rcc rId="3406" sId="1" numFmtId="4">
    <oc r="C175">
      <v>29576.2</v>
    </oc>
    <nc r="C175">
      <v>29275.9</v>
    </nc>
  </rcc>
  <rcc rId="3407" sId="1" numFmtId="4">
    <oc r="D175">
      <v>7246.2</v>
    </oc>
    <nc r="D175">
      <v>8763</v>
    </nc>
  </rcc>
  <rcc rId="3408" sId="1" numFmtId="4">
    <oc r="D176">
      <v>9079.7999999999993</v>
    </oc>
    <nc r="D176">
      <v>11712.8</v>
    </nc>
  </rcc>
  <rfmt sheetId="1" sqref="H169">
    <dxf>
      <fill>
        <patternFill patternType="solid">
          <bgColor rgb="FFFFFF00"/>
        </patternFill>
      </fill>
    </dxf>
  </rfmt>
  <rfmt sheetId="1" sqref="A177:H179">
    <dxf>
      <fill>
        <patternFill patternType="none">
          <bgColor auto="1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99" sId="1" numFmtId="4">
    <oc r="F13">
      <v>4754.7</v>
    </oc>
    <nc r="F13">
      <v>5741.3</v>
    </nc>
  </rcc>
  <rcc rId="3500" sId="1" numFmtId="4">
    <oc r="F14">
      <v>51</v>
    </oc>
    <nc r="F14">
      <v>62.4</v>
    </nc>
  </rcc>
  <rcc rId="3501" sId="1" numFmtId="4">
    <oc r="F15">
      <v>8221</v>
    </oc>
    <nc r="F15">
      <v>9898.7999999999993</v>
    </nc>
  </rcc>
  <rcc rId="3502" sId="1" numFmtId="4">
    <oc r="F16">
      <v>-909.1</v>
    </oc>
    <nc r="F16">
      <v>-1164.5</v>
    </nc>
  </rcc>
  <rfmt sheetId="1" sqref="F12:F16" start="0" length="2147483647">
    <dxf>
      <font>
        <color auto="1"/>
      </font>
    </dxf>
  </rfmt>
  <rcc rId="3503" sId="1" numFmtId="4">
    <oc r="F18">
      <v>21098.9</v>
    </oc>
    <nc r="F18">
      <v>22460.6</v>
    </nc>
  </rcc>
  <rcc rId="3504" sId="1" numFmtId="4">
    <oc r="F19">
      <v>9993.2000000000007</v>
    </oc>
    <nc r="F19">
      <v>11151.2</v>
    </nc>
  </rcc>
  <rcc rId="3505" sId="1" numFmtId="4">
    <oc r="F20">
      <v>1346.9</v>
    </oc>
    <nc r="F20">
      <v>1392.2</v>
    </nc>
  </rcc>
  <rcc rId="3506" sId="1" numFmtId="4">
    <oc r="F22">
      <v>1444.6</v>
    </oc>
    <nc r="F22">
      <v>1588.4</v>
    </nc>
  </rcc>
  <rcc rId="3507" sId="1" numFmtId="4">
    <oc r="F23">
      <v>22995.599999999999</v>
    </oc>
    <nc r="F23">
      <v>25260.7</v>
    </nc>
  </rcc>
  <rcc rId="3508" sId="1" numFmtId="4">
    <oc r="F25">
      <v>2832.5</v>
    </oc>
    <nc r="F25">
      <v>3479.5</v>
    </nc>
  </rcc>
  <rcc rId="3509" sId="1" numFmtId="4">
    <oc r="F26">
      <v>30</v>
    </oc>
    <nc r="F26">
      <v>35</v>
    </nc>
  </rcc>
  <rfmt sheetId="1" sqref="F17:F27" start="0" length="2147483647">
    <dxf>
      <font>
        <color auto="1"/>
      </font>
    </dxf>
  </rfmt>
  <rcc rId="3510" sId="1" numFmtId="4">
    <oc r="F29">
      <v>24595.5</v>
    </oc>
    <nc r="F29">
      <v>28560.7</v>
    </nc>
  </rcc>
  <rcc rId="3511" sId="1" numFmtId="4">
    <oc r="F30">
      <v>175</v>
    </oc>
    <nc r="F30">
      <v>180.2</v>
    </nc>
  </rcc>
  <rcc rId="3512" sId="1" numFmtId="4">
    <oc r="F31">
      <v>468.2</v>
    </oc>
    <nc r="F31">
      <v>520.4</v>
    </nc>
  </rcc>
  <rcc rId="3513" sId="1" numFmtId="4">
    <oc r="F32">
      <v>2223.1999999999998</v>
    </oc>
    <nc r="F32">
      <v>2759.9</v>
    </nc>
  </rcc>
  <rcc rId="3514" sId="1" numFmtId="4">
    <oc r="F34">
      <v>159.80000000000001</v>
    </oc>
    <nc r="F34">
      <v>194.8</v>
    </nc>
  </rcc>
  <rcc rId="3515" sId="1" numFmtId="4">
    <oc r="F35">
      <v>858.9</v>
    </oc>
    <nc r="F35">
      <v>968.6</v>
    </nc>
  </rcc>
  <rcc rId="3516" sId="1" numFmtId="4">
    <oc r="F36">
      <v>169.5</v>
    </oc>
    <nc r="F36">
      <v>236.4</v>
    </nc>
  </rcc>
  <rfmt sheetId="1" sqref="F28:F37" start="0" length="2147483647">
    <dxf>
      <font>
        <color auto="1"/>
      </font>
    </dxf>
  </rfmt>
  <rcc rId="3517" sId="1" numFmtId="4">
    <oc r="F42">
      <v>823.6</v>
    </oc>
    <nc r="F42">
      <v>843.5</v>
    </nc>
  </rcc>
  <rfmt sheetId="1" sqref="F38:F43" start="0" length="2147483647">
    <dxf>
      <font>
        <color auto="1"/>
      </font>
    </dxf>
  </rfmt>
  <rcc rId="3518" sId="1" numFmtId="4">
    <oc r="F44">
      <v>3669.3</v>
    </oc>
    <nc r="F44">
      <v>4378.6000000000004</v>
    </nc>
  </rcc>
  <rfmt sheetId="1" sqref="F44" start="0" length="2147483647">
    <dxf>
      <font>
        <color auto="1"/>
      </font>
    </dxf>
  </rfmt>
  <rcc rId="3519" sId="1" numFmtId="4">
    <oc r="F46">
      <v>1061.9000000000001</v>
    </oc>
    <nc r="F46">
      <v>1312.2</v>
    </nc>
  </rcc>
  <rcc rId="3520" sId="1" numFmtId="4">
    <oc r="F48">
      <v>2093.6</v>
    </oc>
    <nc r="F48">
      <v>2695.6</v>
    </nc>
  </rcc>
  <rcc rId="3521" sId="1" numFmtId="4">
    <oc r="F49">
      <v>0</v>
    </oc>
    <nc r="F49">
      <v>22.1</v>
    </nc>
  </rcc>
  <rcc rId="3522" sId="1" numFmtId="4">
    <oc r="F50">
      <v>12.6</v>
    </oc>
    <nc r="F50">
      <v>35.6</v>
    </nc>
  </rcc>
  <rfmt sheetId="1" sqref="F45:F50" start="0" length="2147483647">
    <dxf>
      <font>
        <color auto="1"/>
      </font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80:H181">
    <dxf>
      <fill>
        <patternFill patternType="none">
          <bgColor auto="1"/>
        </patternFill>
      </fill>
    </dxf>
  </rfmt>
  <rcc rId="3409" sId="1" numFmtId="4">
    <oc r="C179">
      <v>107658.4</v>
    </oc>
    <nc r="C179">
      <v>108691.6</v>
    </nc>
  </rcc>
  <rcc rId="3410" sId="1" numFmtId="4">
    <oc r="D179">
      <v>42573.9</v>
    </oc>
    <nc r="D179">
      <v>49154.400000000001</v>
    </nc>
  </rcc>
  <rcc rId="3411" sId="1" numFmtId="4">
    <oc r="D178">
      <v>27127.7</v>
    </oc>
    <nc r="D178">
      <v>34507.599999999999</v>
    </nc>
  </rcc>
  <rfmt sheetId="1" sqref="A182:H183">
    <dxf>
      <fill>
        <patternFill patternType="none">
          <bgColor auto="1"/>
        </patternFill>
      </fill>
    </dxf>
  </rfmt>
  <rfmt sheetId="1" sqref="A182:H187">
    <dxf>
      <fill>
        <patternFill patternType="none">
          <bgColor auto="1"/>
        </patternFill>
      </fill>
    </dxf>
  </rfmt>
  <rcc rId="3412" sId="1" numFmtId="4">
    <oc r="C183">
      <v>2941.8</v>
    </oc>
    <nc r="C183">
      <v>4309.1000000000004</v>
    </nc>
  </rcc>
  <rcc rId="3413" sId="1" numFmtId="4">
    <oc r="D183">
      <v>1829.9</v>
    </oc>
    <nc r="D183">
      <v>2579.5</v>
    </nc>
  </rcc>
  <rcc rId="3414" sId="1" numFmtId="4">
    <oc r="D184">
      <v>3111</v>
    </oc>
    <nc r="D184">
      <v>3751.8</v>
    </nc>
  </rcc>
  <rcc rId="3415" sId="1" numFmtId="4">
    <oc r="C185">
      <v>30041.4</v>
    </oc>
    <nc r="C185">
      <v>40223</v>
    </nc>
  </rcc>
  <rcc rId="3416" sId="1" numFmtId="4">
    <oc r="D185">
      <v>21314.9</v>
    </oc>
    <nc r="D185">
      <v>26296.3</v>
    </nc>
  </rcc>
  <rcc rId="3417" sId="1" numFmtId="4">
    <oc r="C186">
      <v>24967.4</v>
    </oc>
    <nc r="C186">
      <v>30168.400000000001</v>
    </nc>
  </rcc>
  <rcc rId="3418" sId="1" numFmtId="4">
    <oc r="D186">
      <v>12767.5</v>
    </oc>
    <nc r="D186">
      <v>15081.7</v>
    </nc>
  </rcc>
  <rcc rId="3419" sId="1" numFmtId="4">
    <oc r="C187">
      <v>3909.1</v>
    </oc>
    <nc r="C187">
      <v>5276.4</v>
    </nc>
  </rcc>
  <rcc rId="3420" sId="1" numFmtId="4">
    <oc r="D187">
      <v>2767.2</v>
    </oc>
    <nc r="D187">
      <v>3516.8</v>
    </nc>
  </rcc>
  <rdn rId="0" localSheetId="1" customView="1" name="Z_18A44355_9B01_4B30_A21D_D58AB6C16BB3_.wvu.Rows" hidden="1" oldHidden="1">
    <oldFormula>ДЧБ!$37:$37,ДЧБ!$49:$49,ДЧБ!$54:$54,ДЧБ!$72:$73,ДЧБ!$77:$90,ДЧБ!$92:$92,ДЧБ!$94:$94,ДЧБ!#REF!,ДЧБ!$117:$121,ДЧБ!#REF!</oldFormula>
  </rdn>
  <rcv guid="{18A44355-9B01-4B30-A21D-D58AB6C16BB3}" action="delete"/>
  <rdn rId="0" localSheetId="1" customView="1" name="Z_18A44355_9B01_4B30_A21D_D58AB6C16BB3_.wvu.PrintTitles" hidden="1" oldHidden="1">
    <formula>ДЧБ!$5:$5</formula>
    <oldFormula>ДЧБ!$5:$5</oldFormula>
  </rdn>
  <rcv guid="{18A44355-9B01-4B30-A21D-D58AB6C16BB3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88:H190">
    <dxf>
      <fill>
        <patternFill patternType="none">
          <bgColor auto="1"/>
        </patternFill>
      </fill>
    </dxf>
  </rfmt>
  <rfmt sheetId="1" sqref="A191:H191">
    <dxf>
      <fill>
        <patternFill patternType="none">
          <bgColor auto="1"/>
        </patternFill>
      </fill>
    </dxf>
  </rfmt>
  <rcc rId="3423" sId="1" numFmtId="4">
    <oc r="C189">
      <v>34697.800000000003</v>
    </oc>
    <nc r="C189">
      <v>35008</v>
    </nc>
  </rcc>
  <rcc rId="3424" sId="1" numFmtId="4">
    <oc r="D189">
      <v>12282.4</v>
    </oc>
    <nc r="D189">
      <v>16705.8</v>
    </nc>
  </rcc>
  <rcc rId="3425" sId="1" numFmtId="4">
    <oc r="D190">
      <v>8371.6</v>
    </oc>
    <nc r="D190">
      <v>11686.2</v>
    </nc>
  </rcc>
  <rcc rId="3426" sId="1" numFmtId="4">
    <oc r="D191">
      <v>7151.1</v>
    </oc>
    <nc r="D191">
      <v>8467.4</v>
    </nc>
  </rcc>
  <rfmt sheetId="1" sqref="A192:H194">
    <dxf>
      <fill>
        <patternFill patternType="none">
          <bgColor auto="1"/>
        </patternFill>
      </fill>
    </dxf>
  </rfmt>
  <rcc rId="3427" sId="1" numFmtId="4">
    <oc r="D193">
      <v>461.4</v>
    </oc>
    <nc r="D193">
      <v>627.29999999999995</v>
    </nc>
  </rcc>
  <rcc rId="3428" sId="1" numFmtId="4">
    <oc r="D194">
      <v>1190.8</v>
    </oc>
    <nc r="D194">
      <v>1435.9</v>
    </nc>
  </rcc>
  <rfmt sheetId="1" sqref="A195:H196">
    <dxf>
      <fill>
        <patternFill patternType="none">
          <bgColor auto="1"/>
        </patternFill>
      </fill>
    </dxf>
  </rfmt>
  <rcc rId="3429" sId="1" numFmtId="4">
    <oc r="D196">
      <v>1513</v>
    </oc>
    <nc r="D196">
      <v>1766.3</v>
    </nc>
  </rcc>
  <rfmt sheetId="1" sqref="A197:H197">
    <dxf>
      <fill>
        <patternFill patternType="none">
          <bgColor auto="1"/>
        </patternFill>
      </fill>
    </dxf>
  </rfmt>
  <rfmt sheetId="1" sqref="B198:H198">
    <dxf>
      <fill>
        <patternFill patternType="none">
          <bgColor auto="1"/>
        </patternFill>
      </fill>
    </dxf>
  </rfmt>
  <rcc rId="3430" sId="1" numFmtId="4">
    <oc r="D170">
      <v>352240.5</v>
    </oc>
    <nc r="D170">
      <v>351700.4</v>
    </nc>
  </rcc>
  <rfmt sheetId="1" sqref="H169">
    <dxf>
      <fill>
        <patternFill patternType="none">
          <bgColor auto="1"/>
        </patternFill>
      </fill>
    </dxf>
  </rfmt>
  <rfmt sheetId="1" sqref="H169">
    <dxf>
      <fill>
        <patternFill patternType="solid">
          <bgColor rgb="FFFFFF00"/>
        </patternFill>
      </fill>
    </dxf>
  </rfmt>
  <rcc rId="3431" sId="1" numFmtId="4">
    <oc r="C191">
      <v>22219.3</v>
    </oc>
    <nc r="C191">
      <v>22519.7</v>
    </nc>
  </rcc>
  <rcc rId="3432" sId="1" numFmtId="4">
    <oc r="C174">
      <v>127.1</v>
    </oc>
    <nc r="C174">
      <v>127.2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69">
    <dxf>
      <fill>
        <patternFill patternType="none">
          <bgColor auto="1"/>
        </patternFill>
      </fill>
    </dxf>
  </rfmt>
  <rcc rId="3433" sId="1" numFmtId="4">
    <oc r="C140">
      <v>76559.399999999994</v>
    </oc>
    <nc r="C140">
      <v>76559.5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98:I203">
    <dxf>
      <fill>
        <patternFill patternType="none">
          <bgColor auto="1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23" sId="1" numFmtId="4">
    <oc r="F52">
      <v>20</v>
    </oc>
    <nc r="F52">
      <v>38.9</v>
    </nc>
  </rcc>
  <rcc rId="3524" sId="1" numFmtId="4">
    <oc r="F57">
      <v>215</v>
    </oc>
    <nc r="F57">
      <v>237</v>
    </nc>
  </rcc>
  <rcc rId="3525" sId="1" numFmtId="4">
    <oc r="F58">
      <v>231.5</v>
    </oc>
    <nc r="F58">
      <v>289.5</v>
    </nc>
  </rcc>
  <rcc rId="3526" sId="1" numFmtId="4">
    <oc r="F59">
      <v>39.5</v>
    </oc>
    <nc r="F59">
      <v>52</v>
    </nc>
  </rcc>
  <rcc rId="3527" sId="1" numFmtId="4">
    <oc r="F61">
      <v>2.2999999999999998</v>
    </oc>
    <nc r="F61">
      <v>3.3</v>
    </nc>
  </rcc>
  <rcc rId="3528" sId="1" numFmtId="4">
    <oc r="F63">
      <v>26.2</v>
    </oc>
    <nc r="F63">
      <v>127.2</v>
    </nc>
  </rcc>
  <rcc rId="3529" sId="1" numFmtId="4">
    <oc r="F65">
      <v>354.1</v>
    </oc>
    <nc r="F65">
      <v>427</v>
    </nc>
  </rcc>
  <rcc rId="3530" sId="1" numFmtId="4">
    <oc r="F66">
      <v>551.9</v>
    </oc>
    <nc r="F66">
      <v>665</v>
    </nc>
  </rcc>
  <rfmt sheetId="1" sqref="F51:F66" start="0" length="2147483647">
    <dxf>
      <font>
        <color auto="1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1" sId="1" numFmtId="4">
    <oc r="F68">
      <v>11.5</v>
    </oc>
    <nc r="F68">
      <v>0.7</v>
    </nc>
  </rcc>
  <rfmt sheetId="1" sqref="F67:F69" start="0" length="2147483647">
    <dxf>
      <font>
        <color auto="1"/>
      </font>
    </dxf>
  </rfmt>
  <rcc rId="3532" sId="1" numFmtId="4">
    <oc r="F73">
      <v>1170</v>
    </oc>
    <nc r="F73">
      <v>1092.0999999999999</v>
    </nc>
  </rcc>
  <rfmt sheetId="1" sqref="F75:F89" start="0" length="2147483647">
    <dxf>
      <font>
        <color auto="1"/>
      </font>
    </dxf>
  </rfmt>
  <rfmt sheetId="1" sqref="F90" start="0" length="2147483647">
    <dxf>
      <font>
        <color auto="1"/>
      </font>
    </dxf>
  </rfmt>
  <rfmt sheetId="1" sqref="F91" start="0" length="2147483647">
    <dxf>
      <font>
        <color auto="1"/>
      </font>
    </dxf>
  </rfmt>
  <rfmt sheetId="1" sqref="F74:F93" start="0" length="2147483647">
    <dxf>
      <font>
        <color auto="1"/>
      </font>
    </dxf>
  </rfmt>
  <rfmt sheetId="1" sqref="F72:F73" start="0" length="2147483647">
    <dxf>
      <font>
        <color auto="1"/>
      </font>
    </dxf>
  </rfmt>
  <rcc rId="3533" sId="1" numFmtId="4">
    <oc r="F102">
      <v>286.5</v>
    </oc>
    <nc r="F102">
      <v>343.8</v>
    </nc>
  </rcc>
  <rcc rId="3534" sId="1" numFmtId="4">
    <oc r="F103">
      <v>1054</v>
    </oc>
    <nc r="F103">
      <v>1271.5</v>
    </nc>
  </rcc>
  <rcc rId="3535" sId="1" numFmtId="4">
    <oc r="F105">
      <v>54336.7</v>
    </oc>
    <nc r="F105">
      <v>64685.599999999999</v>
    </nc>
  </rcc>
  <rcc rId="3536" sId="1" numFmtId="4">
    <oc r="F106">
      <v>159336.79999999999</v>
    </oc>
    <nc r="F106">
      <v>197696.1</v>
    </nc>
  </rcc>
  <rcc rId="3537" sId="1" numFmtId="4">
    <oc r="F111">
      <v>366.3</v>
    </oc>
    <nc r="F111">
      <v>439.6</v>
    </nc>
  </rcc>
  <rcc rId="3538" sId="1" numFmtId="4">
    <oc r="F113">
      <v>7600</v>
    </oc>
    <nc r="F113">
      <v>9200</v>
    </nc>
  </rcc>
  <rcc rId="3539" sId="1" numFmtId="4">
    <oc r="F114">
      <v>4600</v>
    </oc>
    <nc r="F114">
      <v>5600</v>
    </nc>
  </rcc>
  <rrc rId="3540" sId="1" ref="A117:XFD117" action="insertRow">
    <undo index="0" exp="area" ref3D="1" dr="$A$1:$A$1048576" dn="Z_40AF8D35_BE0F_4075_942A_A459537355E7_.wvu.Cols" sId="1"/>
    <undo index="8" exp="area" ref3D="1" dr="$A$118:$XFD$119" dn="Z_40AF8D35_BE0F_4075_942A_A459537355E7_.wvu.Rows" sId="1"/>
  </rrc>
  <rcc rId="3541" sId="1">
    <nc r="A117" t="inlineStr">
      <is>
        <t>53910</t>
      </is>
    </nc>
  </rcc>
  <rcc rId="3542" sId="1">
    <nc r="B117" t="inlineStr">
      <is>
        <t>Субвенция на проведение Всероссийской перепеси в 2016 году</t>
      </is>
    </nc>
  </rcc>
  <rfmt sheetId="1" sqref="B117">
    <dxf>
      <alignment vertical="center" readingOrder="0"/>
    </dxf>
  </rfmt>
  <rfmt sheetId="1" sqref="B117">
    <dxf>
      <alignment vertical="bottom" readingOrder="0"/>
    </dxf>
  </rfmt>
  <rfmt sheetId="1" sqref="F95:F116" start="0" length="2147483647">
    <dxf>
      <font>
        <color auto="1"/>
      </font>
    </dxf>
  </rfmt>
  <rcc rId="3543" sId="1" numFmtId="4">
    <oc r="F119">
      <v>0</v>
    </oc>
    <nc r="F119">
      <v>30</v>
    </nc>
  </rcc>
  <rcc rId="3544" sId="1" numFmtId="4">
    <oc r="F122">
      <v>30</v>
    </oc>
    <nc r="F122">
      <v>61.2</v>
    </nc>
  </rcc>
  <rfmt sheetId="1" sqref="F5:F125" start="0" length="2147483647">
    <dxf>
      <font>
        <color auto="1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5" sId="1" numFmtId="4">
    <oc r="D14">
      <v>47.2</v>
    </oc>
    <nc r="D14">
      <v>58.1</v>
    </nc>
  </rcc>
  <rcc rId="3546" sId="1" numFmtId="4">
    <oc r="D15">
      <v>9603.1</v>
    </oc>
    <nc r="D15">
      <v>11559.5</v>
    </nc>
  </rcc>
  <rcc rId="3547" sId="1" numFmtId="4">
    <oc r="D16">
      <v>-1311.8</v>
    </oc>
    <nc r="D16">
      <v>-1593</v>
    </nc>
  </rcc>
  <rcc rId="3548" sId="1" numFmtId="4">
    <oc r="D13">
      <v>6335.4</v>
    </oc>
    <nc r="D13">
      <v>7667.2</v>
    </nc>
  </rcc>
  <rfmt sheetId="1" sqref="C12:E16" start="0" length="2147483647">
    <dxf>
      <font>
        <color auto="1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9" sId="1" numFmtId="4">
    <oc r="D19">
      <v>13804.9</v>
    </oc>
    <nc r="D19">
      <v>13793.8</v>
    </nc>
  </rcc>
  <rcc rId="3550" sId="1" numFmtId="4">
    <oc r="D20">
      <v>989.5</v>
    </oc>
    <nc r="D20">
      <v>1090.7</v>
    </nc>
  </rcc>
  <rcc rId="3551" sId="1" numFmtId="4">
    <oc r="D18">
      <v>20615.8</v>
    </oc>
    <nc r="D18">
      <v>21630.5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07"/>
  <sheetViews>
    <sheetView showGridLines="0" tabSelected="1" zoomScale="76" zoomScaleNormal="76" workbookViewId="0">
      <pane ySplit="5" topLeftCell="A6" activePane="bottomLeft" state="frozen"/>
      <selection pane="bottomLeft" activeCell="H133" sqref="H133"/>
    </sheetView>
  </sheetViews>
  <sheetFormatPr defaultColWidth="9.109375" defaultRowHeight="12.75" customHeight="1" outlineLevelRow="7" x14ac:dyDescent="0.25"/>
  <cols>
    <col min="1" max="1" width="16.5546875" style="4" hidden="1" customWidth="1"/>
    <col min="2" max="2" width="72.88671875" style="5" bestFit="1" customWidth="1"/>
    <col min="3" max="3" width="11.33203125" style="61" customWidth="1"/>
    <col min="4" max="4" width="12.6640625" style="61" bestFit="1" customWidth="1"/>
    <col min="5" max="5" width="11.33203125" style="61" bestFit="1" customWidth="1"/>
    <col min="6" max="6" width="10.33203125" style="61" bestFit="1" customWidth="1"/>
    <col min="7" max="7" width="7.6640625" style="60" bestFit="1" customWidth="1"/>
    <col min="8" max="16384" width="9.109375" style="4"/>
  </cols>
  <sheetData>
    <row r="1" spans="1:7" ht="12.75" customHeight="1" x14ac:dyDescent="0.25">
      <c r="A1" s="12"/>
      <c r="B1" s="25"/>
      <c r="G1" s="61"/>
    </row>
    <row r="2" spans="1:7" ht="12.75" customHeight="1" x14ac:dyDescent="0.25">
      <c r="A2" s="75" t="s">
        <v>337</v>
      </c>
      <c r="B2" s="76"/>
      <c r="C2" s="76"/>
      <c r="D2" s="76"/>
      <c r="E2" s="76"/>
      <c r="F2" s="76"/>
      <c r="G2" s="76"/>
    </row>
    <row r="3" spans="1:7" ht="12.75" customHeight="1" x14ac:dyDescent="0.25">
      <c r="A3" s="26"/>
      <c r="B3" s="75" t="s">
        <v>342</v>
      </c>
      <c r="C3" s="77"/>
      <c r="D3" s="77"/>
      <c r="E3" s="77"/>
      <c r="F3" s="77"/>
      <c r="G3" s="77"/>
    </row>
    <row r="4" spans="1:7" ht="12.75" customHeight="1" x14ac:dyDescent="0.25">
      <c r="A4" s="12"/>
      <c r="B4" s="25"/>
      <c r="G4" s="61"/>
    </row>
    <row r="5" spans="1:7" ht="68.25" customHeight="1" x14ac:dyDescent="0.25">
      <c r="A5" s="21" t="s">
        <v>1</v>
      </c>
      <c r="B5" s="27" t="s">
        <v>2</v>
      </c>
      <c r="C5" s="59" t="s">
        <v>282</v>
      </c>
      <c r="D5" s="59" t="s">
        <v>340</v>
      </c>
      <c r="E5" s="59" t="s">
        <v>130</v>
      </c>
      <c r="F5" s="59" t="s">
        <v>341</v>
      </c>
      <c r="G5" s="59" t="s">
        <v>210</v>
      </c>
    </row>
    <row r="6" spans="1:7" ht="12" x14ac:dyDescent="0.25">
      <c r="A6" s="21" t="s">
        <v>3</v>
      </c>
      <c r="B6" s="28" t="s">
        <v>4</v>
      </c>
      <c r="C6" s="18">
        <f>C7+C12+C17+C21+C24+C27+C28+C38+C44+C45+C51+C67</f>
        <v>793561</v>
      </c>
      <c r="D6" s="18">
        <f>D7+D12+D17+D21+D24+D27+D28+D38+D44+D45+D51+D67</f>
        <v>333171.83</v>
      </c>
      <c r="E6" s="18">
        <f>D6/C6*100</f>
        <v>41.984400695094642</v>
      </c>
      <c r="F6" s="18">
        <f>F7+F12+F17+F21+F24+F27+F28+F38+F44+F45+F51+F67</f>
        <v>320372.2</v>
      </c>
      <c r="G6" s="18">
        <f t="shared" ref="G6:G69" si="0">D6/F6*100</f>
        <v>103.99523741448229</v>
      </c>
    </row>
    <row r="7" spans="1:7" ht="12" outlineLevel="2" x14ac:dyDescent="0.25">
      <c r="A7" s="6" t="s">
        <v>5</v>
      </c>
      <c r="B7" s="7" t="s">
        <v>6</v>
      </c>
      <c r="C7" s="18">
        <f>C8+C9+C10+C11</f>
        <v>454383</v>
      </c>
      <c r="D7" s="18">
        <f t="shared" ref="D7" si="1">D8+D9+D10+D11</f>
        <v>195434.1</v>
      </c>
      <c r="E7" s="18">
        <f t="shared" ref="E7:E70" si="2">D7/C7*100</f>
        <v>43.010874086398481</v>
      </c>
      <c r="F7" s="18">
        <f>F8+F9+F10+F11</f>
        <v>195209.1</v>
      </c>
      <c r="G7" s="18">
        <f t="shared" si="0"/>
        <v>100.11526102010613</v>
      </c>
    </row>
    <row r="8" spans="1:7" ht="36" outlineLevel="3" x14ac:dyDescent="0.25">
      <c r="A8" s="8" t="s">
        <v>7</v>
      </c>
      <c r="B8" s="34" t="s">
        <v>8</v>
      </c>
      <c r="C8" s="16">
        <v>447500</v>
      </c>
      <c r="D8" s="16">
        <v>191743.3</v>
      </c>
      <c r="E8" s="16">
        <f t="shared" si="2"/>
        <v>42.847664804469268</v>
      </c>
      <c r="F8" s="16">
        <v>192852.7</v>
      </c>
      <c r="G8" s="16">
        <f t="shared" si="0"/>
        <v>99.424742303322674</v>
      </c>
    </row>
    <row r="9" spans="1:7" ht="60" outlineLevel="3" x14ac:dyDescent="0.25">
      <c r="A9" s="8" t="s">
        <v>9</v>
      </c>
      <c r="B9" s="34" t="s">
        <v>10</v>
      </c>
      <c r="C9" s="16">
        <v>2863</v>
      </c>
      <c r="D9" s="16">
        <v>2273</v>
      </c>
      <c r="E9" s="16">
        <f t="shared" si="2"/>
        <v>79.392245895913376</v>
      </c>
      <c r="F9" s="16">
        <v>749</v>
      </c>
      <c r="G9" s="16">
        <f t="shared" si="0"/>
        <v>303.47129506008008</v>
      </c>
    </row>
    <row r="10" spans="1:7" ht="24" outlineLevel="3" x14ac:dyDescent="0.25">
      <c r="A10" s="8" t="s">
        <v>11</v>
      </c>
      <c r="B10" s="9" t="s">
        <v>12</v>
      </c>
      <c r="C10" s="16">
        <v>2726</v>
      </c>
      <c r="D10" s="16">
        <v>532.20000000000005</v>
      </c>
      <c r="E10" s="16">
        <f t="shared" si="2"/>
        <v>19.523110785033019</v>
      </c>
      <c r="F10" s="16">
        <v>987.8</v>
      </c>
      <c r="G10" s="16">
        <f t="shared" si="0"/>
        <v>53.877303097793082</v>
      </c>
    </row>
    <row r="11" spans="1:7" ht="48" outlineLevel="3" x14ac:dyDescent="0.25">
      <c r="A11" s="8" t="s">
        <v>13</v>
      </c>
      <c r="B11" s="34" t="s">
        <v>14</v>
      </c>
      <c r="C11" s="16">
        <v>1294</v>
      </c>
      <c r="D11" s="16">
        <v>885.6</v>
      </c>
      <c r="E11" s="16">
        <f t="shared" si="2"/>
        <v>68.438948995363219</v>
      </c>
      <c r="F11" s="16">
        <v>619.6</v>
      </c>
      <c r="G11" s="16">
        <f t="shared" si="0"/>
        <v>142.93092317624274</v>
      </c>
    </row>
    <row r="12" spans="1:7" ht="12" outlineLevel="1" x14ac:dyDescent="0.25">
      <c r="A12" s="29" t="s">
        <v>15</v>
      </c>
      <c r="B12" s="30" t="s">
        <v>16</v>
      </c>
      <c r="C12" s="18">
        <f>C13+C14+C15+C16</f>
        <v>36054.699999999997</v>
      </c>
      <c r="D12" s="18">
        <f>D13+D14+D15+D16</f>
        <v>17691.8</v>
      </c>
      <c r="E12" s="18">
        <f t="shared" si="2"/>
        <v>49.069330766862571</v>
      </c>
      <c r="F12" s="18">
        <f>F13+F14+F15+F16</f>
        <v>14538</v>
      </c>
      <c r="G12" s="18">
        <f t="shared" si="0"/>
        <v>121.69349291511899</v>
      </c>
    </row>
    <row r="13" spans="1:7" ht="36" outlineLevel="3" x14ac:dyDescent="0.25">
      <c r="A13" s="31" t="s">
        <v>17</v>
      </c>
      <c r="B13" s="33" t="s">
        <v>18</v>
      </c>
      <c r="C13" s="16">
        <v>13700.8</v>
      </c>
      <c r="D13" s="16">
        <v>7667.2</v>
      </c>
      <c r="E13" s="16">
        <f t="shared" si="2"/>
        <v>55.961695667406289</v>
      </c>
      <c r="F13" s="16">
        <v>5741.3</v>
      </c>
      <c r="G13" s="16">
        <f t="shared" si="0"/>
        <v>133.54466758399667</v>
      </c>
    </row>
    <row r="14" spans="1:7" ht="48" outlineLevel="3" x14ac:dyDescent="0.25">
      <c r="A14" s="31" t="s">
        <v>19</v>
      </c>
      <c r="B14" s="32" t="s">
        <v>20</v>
      </c>
      <c r="C14" s="16">
        <v>140.6</v>
      </c>
      <c r="D14" s="16">
        <v>58.1</v>
      </c>
      <c r="E14" s="16">
        <f t="shared" si="2"/>
        <v>41.322901849217644</v>
      </c>
      <c r="F14" s="16">
        <v>62.4</v>
      </c>
      <c r="G14" s="16">
        <f t="shared" si="0"/>
        <v>93.108974358974365</v>
      </c>
    </row>
    <row r="15" spans="1:7" ht="36" outlineLevel="3" x14ac:dyDescent="0.25">
      <c r="A15" s="31" t="s">
        <v>21</v>
      </c>
      <c r="B15" s="33" t="s">
        <v>22</v>
      </c>
      <c r="C15" s="16">
        <v>22213.3</v>
      </c>
      <c r="D15" s="16">
        <v>11559.5</v>
      </c>
      <c r="E15" s="16">
        <f t="shared" si="2"/>
        <v>52.038643515371419</v>
      </c>
      <c r="F15" s="16">
        <v>9898.7999999999993</v>
      </c>
      <c r="G15" s="16">
        <f t="shared" si="0"/>
        <v>116.77678102396251</v>
      </c>
    </row>
    <row r="16" spans="1:7" ht="36" outlineLevel="3" x14ac:dyDescent="0.25">
      <c r="A16" s="31" t="s">
        <v>23</v>
      </c>
      <c r="B16" s="33" t="s">
        <v>24</v>
      </c>
      <c r="C16" s="16">
        <v>0</v>
      </c>
      <c r="D16" s="16">
        <v>-1593</v>
      </c>
      <c r="E16" s="16"/>
      <c r="F16" s="16">
        <v>-1164.5</v>
      </c>
      <c r="G16" s="16">
        <f t="shared" si="0"/>
        <v>136.79690854443967</v>
      </c>
    </row>
    <row r="17" spans="1:7" ht="12" outlineLevel="1" x14ac:dyDescent="0.25">
      <c r="A17" s="29" t="s">
        <v>25</v>
      </c>
      <c r="B17" s="30" t="s">
        <v>26</v>
      </c>
      <c r="C17" s="18">
        <f>C18+C19+C20</f>
        <v>68242.3</v>
      </c>
      <c r="D17" s="18">
        <f>D18+D19+D20</f>
        <v>36515</v>
      </c>
      <c r="E17" s="18">
        <f t="shared" si="2"/>
        <v>53.507868286971572</v>
      </c>
      <c r="F17" s="18">
        <f>F18+F19+F20</f>
        <v>35004</v>
      </c>
      <c r="G17" s="18">
        <f t="shared" si="0"/>
        <v>104.3166495257685</v>
      </c>
    </row>
    <row r="18" spans="1:7" ht="12" outlineLevel="2" x14ac:dyDescent="0.25">
      <c r="A18" s="31" t="s">
        <v>27</v>
      </c>
      <c r="B18" s="33" t="s">
        <v>28</v>
      </c>
      <c r="C18" s="16">
        <v>51074.3</v>
      </c>
      <c r="D18" s="16">
        <v>21630.5</v>
      </c>
      <c r="E18" s="16">
        <f t="shared" si="2"/>
        <v>42.351045437725041</v>
      </c>
      <c r="F18" s="16">
        <v>22460.6</v>
      </c>
      <c r="G18" s="16">
        <f t="shared" si="0"/>
        <v>96.304194901293826</v>
      </c>
    </row>
    <row r="19" spans="1:7" ht="12" outlineLevel="2" x14ac:dyDescent="0.25">
      <c r="A19" s="31" t="s">
        <v>29</v>
      </c>
      <c r="B19" s="33" t="s">
        <v>30</v>
      </c>
      <c r="C19" s="16">
        <v>13668</v>
      </c>
      <c r="D19" s="16">
        <v>13793.8</v>
      </c>
      <c r="E19" s="16">
        <f t="shared" si="2"/>
        <v>100.92039800995025</v>
      </c>
      <c r="F19" s="16">
        <v>11151.2</v>
      </c>
      <c r="G19" s="16">
        <f t="shared" si="0"/>
        <v>123.69789798407345</v>
      </c>
    </row>
    <row r="20" spans="1:7" ht="12" outlineLevel="2" x14ac:dyDescent="0.25">
      <c r="A20" s="31" t="s">
        <v>31</v>
      </c>
      <c r="B20" s="33" t="s">
        <v>32</v>
      </c>
      <c r="C20" s="16">
        <v>3500</v>
      </c>
      <c r="D20" s="16">
        <v>1090.7</v>
      </c>
      <c r="E20" s="16">
        <f t="shared" si="2"/>
        <v>31.162857142857142</v>
      </c>
      <c r="F20" s="16">
        <v>1392.2</v>
      </c>
      <c r="G20" s="16">
        <f t="shared" si="0"/>
        <v>78.343628788967095</v>
      </c>
    </row>
    <row r="21" spans="1:7" ht="12" outlineLevel="1" x14ac:dyDescent="0.25">
      <c r="A21" s="29" t="s">
        <v>33</v>
      </c>
      <c r="B21" s="30" t="s">
        <v>34</v>
      </c>
      <c r="C21" s="18">
        <f>C22+C23</f>
        <v>102368</v>
      </c>
      <c r="D21" s="18">
        <f>D22+D23</f>
        <v>23692.100000000002</v>
      </c>
      <c r="E21" s="18">
        <f t="shared" si="2"/>
        <v>23.144048921537983</v>
      </c>
      <c r="F21" s="18">
        <f>F22+F23</f>
        <v>26849.100000000002</v>
      </c>
      <c r="G21" s="18">
        <f t="shared" si="0"/>
        <v>88.241691527835201</v>
      </c>
    </row>
    <row r="22" spans="1:7" ht="12" outlineLevel="2" x14ac:dyDescent="0.25">
      <c r="A22" s="31" t="s">
        <v>35</v>
      </c>
      <c r="B22" s="33" t="s">
        <v>36</v>
      </c>
      <c r="C22" s="16">
        <v>19850</v>
      </c>
      <c r="D22" s="16">
        <v>1616.7</v>
      </c>
      <c r="E22" s="16">
        <f t="shared" si="2"/>
        <v>8.1445843828715372</v>
      </c>
      <c r="F22" s="16">
        <v>1588.4</v>
      </c>
      <c r="G22" s="16">
        <f t="shared" si="0"/>
        <v>101.78166708637622</v>
      </c>
    </row>
    <row r="23" spans="1:7" ht="12" outlineLevel="2" x14ac:dyDescent="0.25">
      <c r="A23" s="31" t="s">
        <v>37</v>
      </c>
      <c r="B23" s="33" t="s">
        <v>38</v>
      </c>
      <c r="C23" s="16">
        <v>82518</v>
      </c>
      <c r="D23" s="16">
        <v>22075.4</v>
      </c>
      <c r="E23" s="16">
        <f t="shared" si="2"/>
        <v>26.752223757240845</v>
      </c>
      <c r="F23" s="16">
        <v>25260.7</v>
      </c>
      <c r="G23" s="16">
        <f t="shared" si="0"/>
        <v>87.390294014021791</v>
      </c>
    </row>
    <row r="24" spans="1:7" ht="12" outlineLevel="1" x14ac:dyDescent="0.25">
      <c r="A24" s="29" t="s">
        <v>39</v>
      </c>
      <c r="B24" s="30" t="s">
        <v>40</v>
      </c>
      <c r="C24" s="18">
        <f>C25+C26</f>
        <v>7900</v>
      </c>
      <c r="D24" s="18">
        <f>D25+D26</f>
        <v>4255.5</v>
      </c>
      <c r="E24" s="18">
        <f t="shared" si="2"/>
        <v>53.867088607594937</v>
      </c>
      <c r="F24" s="18">
        <f>F25+F26</f>
        <v>3514.5</v>
      </c>
      <c r="G24" s="18">
        <f t="shared" si="0"/>
        <v>121.08408023900981</v>
      </c>
    </row>
    <row r="25" spans="1:7" ht="24" outlineLevel="2" x14ac:dyDescent="0.25">
      <c r="A25" s="31" t="s">
        <v>41</v>
      </c>
      <c r="B25" s="35" t="s">
        <v>42</v>
      </c>
      <c r="C25" s="16">
        <v>7800</v>
      </c>
      <c r="D25" s="16">
        <v>4255.5</v>
      </c>
      <c r="E25" s="16">
        <f t="shared" si="2"/>
        <v>54.557692307692307</v>
      </c>
      <c r="F25" s="16">
        <v>3479.5</v>
      </c>
      <c r="G25" s="16">
        <f t="shared" si="0"/>
        <v>122.30205489294438</v>
      </c>
    </row>
    <row r="26" spans="1:7" ht="24" outlineLevel="2" x14ac:dyDescent="0.25">
      <c r="A26" s="31" t="s">
        <v>43</v>
      </c>
      <c r="B26" s="35" t="s">
        <v>44</v>
      </c>
      <c r="C26" s="16">
        <v>100</v>
      </c>
      <c r="D26" s="16">
        <v>0</v>
      </c>
      <c r="E26" s="16">
        <f t="shared" si="2"/>
        <v>0</v>
      </c>
      <c r="F26" s="16">
        <v>35</v>
      </c>
      <c r="G26" s="16">
        <f t="shared" si="0"/>
        <v>0</v>
      </c>
    </row>
    <row r="27" spans="1:7" ht="22.8" outlineLevel="1" x14ac:dyDescent="0.25">
      <c r="A27" s="29" t="s">
        <v>45</v>
      </c>
      <c r="B27" s="36" t="s">
        <v>46</v>
      </c>
      <c r="C27" s="18">
        <v>0</v>
      </c>
      <c r="D27" s="18">
        <v>0</v>
      </c>
      <c r="E27" s="18"/>
      <c r="F27" s="18">
        <v>0</v>
      </c>
      <c r="G27" s="18"/>
    </row>
    <row r="28" spans="1:7" ht="22.8" outlineLevel="1" x14ac:dyDescent="0.25">
      <c r="A28" s="29" t="s">
        <v>47</v>
      </c>
      <c r="B28" s="36" t="s">
        <v>48</v>
      </c>
      <c r="C28" s="18">
        <f>C29+C30+C31+C32+C33+C34+C35+C36+C37</f>
        <v>97820</v>
      </c>
      <c r="D28" s="18">
        <f>D29+D30+D31+D32+D33+D34+D35+D36+D37</f>
        <v>39859</v>
      </c>
      <c r="E28" s="18">
        <f t="shared" si="2"/>
        <v>40.747290942547536</v>
      </c>
      <c r="F28" s="18">
        <f>F29+F30+F31+F32+F33+F34+F35+F36+F37</f>
        <v>33437.200000000004</v>
      </c>
      <c r="G28" s="18">
        <f t="shared" si="0"/>
        <v>119.20555548909597</v>
      </c>
    </row>
    <row r="29" spans="1:7" ht="37.5" customHeight="1" outlineLevel="7" x14ac:dyDescent="0.25">
      <c r="A29" s="37" t="s">
        <v>49</v>
      </c>
      <c r="B29" s="38" t="s">
        <v>50</v>
      </c>
      <c r="C29" s="16">
        <v>85700</v>
      </c>
      <c r="D29" s="16">
        <v>33208.699999999997</v>
      </c>
      <c r="E29" s="16">
        <f t="shared" si="2"/>
        <v>38.749941656942823</v>
      </c>
      <c r="F29" s="16">
        <v>28560.7</v>
      </c>
      <c r="G29" s="16">
        <f t="shared" si="0"/>
        <v>116.2741109286537</v>
      </c>
    </row>
    <row r="30" spans="1:7" ht="36" outlineLevel="7" x14ac:dyDescent="0.25">
      <c r="A30" s="37" t="s">
        <v>51</v>
      </c>
      <c r="B30" s="35" t="s">
        <v>52</v>
      </c>
      <c r="C30" s="16">
        <v>620</v>
      </c>
      <c r="D30" s="16">
        <v>794.4</v>
      </c>
      <c r="E30" s="16">
        <f t="shared" si="2"/>
        <v>128.12903225806451</v>
      </c>
      <c r="F30" s="16">
        <v>180.2</v>
      </c>
      <c r="G30" s="16">
        <f t="shared" si="0"/>
        <v>440.84350721420645</v>
      </c>
    </row>
    <row r="31" spans="1:7" ht="36" outlineLevel="7" x14ac:dyDescent="0.25">
      <c r="A31" s="37" t="s">
        <v>53</v>
      </c>
      <c r="B31" s="35" t="s">
        <v>54</v>
      </c>
      <c r="C31" s="16">
        <v>1000</v>
      </c>
      <c r="D31" s="16">
        <v>352.4</v>
      </c>
      <c r="E31" s="16">
        <f t="shared" si="2"/>
        <v>35.24</v>
      </c>
      <c r="F31" s="16">
        <v>520.4</v>
      </c>
      <c r="G31" s="16">
        <f t="shared" si="0"/>
        <v>67.717140661029973</v>
      </c>
    </row>
    <row r="32" spans="1:7" ht="24" outlineLevel="7" x14ac:dyDescent="0.25">
      <c r="A32" s="37" t="s">
        <v>55</v>
      </c>
      <c r="B32" s="35" t="s">
        <v>56</v>
      </c>
      <c r="C32" s="16">
        <v>6000</v>
      </c>
      <c r="D32" s="16">
        <v>2625.6</v>
      </c>
      <c r="E32" s="16">
        <f t="shared" si="2"/>
        <v>43.76</v>
      </c>
      <c r="F32" s="16">
        <v>2759.9</v>
      </c>
      <c r="G32" s="16">
        <f t="shared" si="0"/>
        <v>95.133881662379054</v>
      </c>
    </row>
    <row r="33" spans="1:7" ht="25.5" customHeight="1" outlineLevel="7" x14ac:dyDescent="0.25">
      <c r="A33" s="37" t="s">
        <v>57</v>
      </c>
      <c r="B33" s="35" t="s">
        <v>58</v>
      </c>
      <c r="C33" s="16">
        <v>2000</v>
      </c>
      <c r="D33" s="16">
        <v>1670.4</v>
      </c>
      <c r="E33" s="16">
        <f t="shared" si="2"/>
        <v>83.52000000000001</v>
      </c>
      <c r="F33" s="16">
        <v>0</v>
      </c>
      <c r="G33" s="16"/>
    </row>
    <row r="34" spans="1:7" s="12" customFormat="1" ht="48" outlineLevel="7" x14ac:dyDescent="0.25">
      <c r="A34" s="46" t="s">
        <v>59</v>
      </c>
      <c r="B34" s="45" t="s">
        <v>230</v>
      </c>
      <c r="C34" s="16">
        <v>500</v>
      </c>
      <c r="D34" s="16">
        <v>163.5</v>
      </c>
      <c r="E34" s="16">
        <f t="shared" si="2"/>
        <v>32.700000000000003</v>
      </c>
      <c r="F34" s="16">
        <v>194.8</v>
      </c>
      <c r="G34" s="16">
        <f t="shared" si="0"/>
        <v>83.932238193018478</v>
      </c>
    </row>
    <row r="35" spans="1:7" s="12" customFormat="1" ht="48" outlineLevel="7" x14ac:dyDescent="0.25">
      <c r="A35" s="46" t="s">
        <v>213</v>
      </c>
      <c r="B35" s="45" t="s">
        <v>214</v>
      </c>
      <c r="C35" s="16">
        <v>2000</v>
      </c>
      <c r="D35" s="16">
        <v>746.6</v>
      </c>
      <c r="E35" s="16">
        <f t="shared" si="2"/>
        <v>37.330000000000005</v>
      </c>
      <c r="F35" s="16">
        <v>968.6</v>
      </c>
      <c r="G35" s="16">
        <f t="shared" si="0"/>
        <v>77.080322114391905</v>
      </c>
    </row>
    <row r="36" spans="1:7" s="12" customFormat="1" ht="50.25" customHeight="1" outlineLevel="7" x14ac:dyDescent="0.25">
      <c r="A36" s="46" t="s">
        <v>232</v>
      </c>
      <c r="B36" s="45" t="s">
        <v>306</v>
      </c>
      <c r="C36" s="16">
        <v>0</v>
      </c>
      <c r="D36" s="16">
        <v>293.89999999999998</v>
      </c>
      <c r="E36" s="16"/>
      <c r="F36" s="16">
        <v>236.4</v>
      </c>
      <c r="G36" s="16">
        <f t="shared" si="0"/>
        <v>124.32318104906936</v>
      </c>
    </row>
    <row r="37" spans="1:7" s="12" customFormat="1" ht="48" outlineLevel="7" x14ac:dyDescent="0.25">
      <c r="A37" s="46" t="s">
        <v>257</v>
      </c>
      <c r="B37" s="45" t="s">
        <v>307</v>
      </c>
      <c r="C37" s="16">
        <v>0</v>
      </c>
      <c r="D37" s="16">
        <v>3.5</v>
      </c>
      <c r="E37" s="16"/>
      <c r="F37" s="16">
        <v>16.2</v>
      </c>
      <c r="G37" s="16">
        <f t="shared" si="0"/>
        <v>21.60493827160494</v>
      </c>
    </row>
    <row r="38" spans="1:7" ht="12" outlineLevel="1" x14ac:dyDescent="0.25">
      <c r="A38" s="29" t="s">
        <v>60</v>
      </c>
      <c r="B38" s="30" t="s">
        <v>61</v>
      </c>
      <c r="C38" s="18">
        <f>C39+C40+C41+C42+C43</f>
        <v>2370</v>
      </c>
      <c r="D38" s="18">
        <f>D39+D40+D41+D42+D43</f>
        <v>1028.7</v>
      </c>
      <c r="E38" s="18">
        <f t="shared" si="2"/>
        <v>43.405063291139243</v>
      </c>
      <c r="F38" s="18">
        <f>F39+F40+F41+F42+F43</f>
        <v>1350.4</v>
      </c>
      <c r="G38" s="18">
        <f t="shared" si="0"/>
        <v>76.17742890995261</v>
      </c>
    </row>
    <row r="39" spans="1:7" ht="12" outlineLevel="3" x14ac:dyDescent="0.25">
      <c r="A39" s="31" t="s">
        <v>62</v>
      </c>
      <c r="B39" s="33" t="s">
        <v>63</v>
      </c>
      <c r="C39" s="16">
        <v>604.29999999999995</v>
      </c>
      <c r="D39" s="16">
        <v>202.7</v>
      </c>
      <c r="E39" s="16">
        <f t="shared" si="2"/>
        <v>33.542942247228197</v>
      </c>
      <c r="F39" s="16">
        <v>242.9</v>
      </c>
      <c r="G39" s="16">
        <f t="shared" si="0"/>
        <v>83.44997941539728</v>
      </c>
    </row>
    <row r="40" spans="1:7" ht="12" outlineLevel="3" x14ac:dyDescent="0.25">
      <c r="A40" s="31" t="s">
        <v>64</v>
      </c>
      <c r="B40" s="33" t="s">
        <v>65</v>
      </c>
      <c r="C40" s="16">
        <v>11.2</v>
      </c>
      <c r="D40" s="16">
        <v>0</v>
      </c>
      <c r="E40" s="16">
        <f t="shared" si="2"/>
        <v>0</v>
      </c>
      <c r="F40" s="16">
        <v>6</v>
      </c>
      <c r="G40" s="16">
        <f t="shared" si="0"/>
        <v>0</v>
      </c>
    </row>
    <row r="41" spans="1:7" ht="12" outlineLevel="3" x14ac:dyDescent="0.25">
      <c r="A41" s="31" t="s">
        <v>66</v>
      </c>
      <c r="B41" s="33" t="s">
        <v>67</v>
      </c>
      <c r="C41" s="16">
        <v>637.5</v>
      </c>
      <c r="D41" s="16">
        <v>215.8</v>
      </c>
      <c r="E41" s="16">
        <f t="shared" si="2"/>
        <v>33.850980392156863</v>
      </c>
      <c r="F41" s="16">
        <v>258</v>
      </c>
      <c r="G41" s="16">
        <f t="shared" si="0"/>
        <v>83.643410852713188</v>
      </c>
    </row>
    <row r="42" spans="1:7" ht="12" outlineLevel="3" x14ac:dyDescent="0.25">
      <c r="A42" s="31" t="s">
        <v>68</v>
      </c>
      <c r="B42" s="33" t="s">
        <v>69</v>
      </c>
      <c r="C42" s="16">
        <v>1117</v>
      </c>
      <c r="D42" s="16">
        <v>0</v>
      </c>
      <c r="E42" s="16">
        <f t="shared" si="2"/>
        <v>0</v>
      </c>
      <c r="F42" s="16">
        <v>843.5</v>
      </c>
      <c r="G42" s="16">
        <f t="shared" si="0"/>
        <v>0</v>
      </c>
    </row>
    <row r="43" spans="1:7" ht="12" outlineLevel="3" x14ac:dyDescent="0.25">
      <c r="A43" s="31" t="s">
        <v>330</v>
      </c>
      <c r="B43" s="33" t="s">
        <v>331</v>
      </c>
      <c r="C43" s="16">
        <v>0</v>
      </c>
      <c r="D43" s="16">
        <v>610.20000000000005</v>
      </c>
      <c r="E43" s="16"/>
      <c r="F43" s="16"/>
      <c r="G43" s="16"/>
    </row>
    <row r="44" spans="1:7" ht="12" outlineLevel="1" x14ac:dyDescent="0.25">
      <c r="A44" s="29" t="s">
        <v>70</v>
      </c>
      <c r="B44" s="30" t="s">
        <v>310</v>
      </c>
      <c r="C44" s="18">
        <v>10187</v>
      </c>
      <c r="D44" s="18">
        <v>4923.7</v>
      </c>
      <c r="E44" s="18">
        <f t="shared" si="2"/>
        <v>48.333169726121525</v>
      </c>
      <c r="F44" s="18">
        <v>4378.6000000000004</v>
      </c>
      <c r="G44" s="18">
        <f t="shared" si="0"/>
        <v>112.44918467089937</v>
      </c>
    </row>
    <row r="45" spans="1:7" ht="12" outlineLevel="1" x14ac:dyDescent="0.25">
      <c r="A45" s="29" t="s">
        <v>71</v>
      </c>
      <c r="B45" s="30" t="s">
        <v>72</v>
      </c>
      <c r="C45" s="18">
        <f>C46+C47+C48+C49+C50</f>
        <v>8000</v>
      </c>
      <c r="D45" s="18">
        <f>D46+D47+D48+D49+D50</f>
        <v>6741.23</v>
      </c>
      <c r="E45" s="18">
        <f t="shared" si="2"/>
        <v>84.265374999999992</v>
      </c>
      <c r="F45" s="18">
        <f>F46+F47+F48+F49+F50</f>
        <v>4087.5</v>
      </c>
      <c r="G45" s="18">
        <f t="shared" si="0"/>
        <v>164.92305810397551</v>
      </c>
    </row>
    <row r="46" spans="1:7" ht="48" outlineLevel="7" x14ac:dyDescent="0.25">
      <c r="A46" s="39" t="s">
        <v>333</v>
      </c>
      <c r="B46" s="40" t="s">
        <v>73</v>
      </c>
      <c r="C46" s="16">
        <v>3500</v>
      </c>
      <c r="D46" s="16">
        <v>2812.43</v>
      </c>
      <c r="E46" s="16">
        <f t="shared" si="2"/>
        <v>80.355142857142852</v>
      </c>
      <c r="F46" s="16">
        <v>1312.2</v>
      </c>
      <c r="G46" s="16">
        <f t="shared" si="0"/>
        <v>214.32937052278612</v>
      </c>
    </row>
    <row r="47" spans="1:7" ht="48" outlineLevel="7" x14ac:dyDescent="0.25">
      <c r="A47" s="39" t="s">
        <v>335</v>
      </c>
      <c r="B47" s="41" t="s">
        <v>248</v>
      </c>
      <c r="C47" s="16">
        <v>0</v>
      </c>
      <c r="D47" s="16">
        <v>0</v>
      </c>
      <c r="E47" s="16"/>
      <c r="F47" s="16">
        <v>22</v>
      </c>
      <c r="G47" s="16">
        <f t="shared" si="0"/>
        <v>0</v>
      </c>
    </row>
    <row r="48" spans="1:7" ht="24" outlineLevel="7" x14ac:dyDescent="0.25">
      <c r="A48" s="39" t="s">
        <v>334</v>
      </c>
      <c r="B48" s="42" t="s">
        <v>74</v>
      </c>
      <c r="C48" s="16">
        <v>4000</v>
      </c>
      <c r="D48" s="16">
        <v>3586.2</v>
      </c>
      <c r="E48" s="16">
        <f t="shared" si="2"/>
        <v>89.655000000000001</v>
      </c>
      <c r="F48" s="16">
        <v>2695.6</v>
      </c>
      <c r="G48" s="16">
        <f t="shared" si="0"/>
        <v>133.03902656180441</v>
      </c>
    </row>
    <row r="49" spans="1:7" ht="24" customHeight="1" outlineLevel="7" x14ac:dyDescent="0.25">
      <c r="A49" s="43" t="s">
        <v>271</v>
      </c>
      <c r="B49" s="33" t="s">
        <v>267</v>
      </c>
      <c r="C49" s="16">
        <v>0</v>
      </c>
      <c r="D49" s="16">
        <v>300.3</v>
      </c>
      <c r="E49" s="16"/>
      <c r="F49" s="16">
        <v>22.1</v>
      </c>
      <c r="G49" s="16"/>
    </row>
    <row r="50" spans="1:7" ht="50.25" customHeight="1" outlineLevel="7" x14ac:dyDescent="0.25">
      <c r="A50" s="44" t="s">
        <v>272</v>
      </c>
      <c r="B50" s="35" t="s">
        <v>311</v>
      </c>
      <c r="C50" s="16">
        <v>500</v>
      </c>
      <c r="D50" s="16">
        <v>42.3</v>
      </c>
      <c r="E50" s="16">
        <f t="shared" si="2"/>
        <v>8.4599999999999991</v>
      </c>
      <c r="F50" s="16">
        <v>35.6</v>
      </c>
      <c r="G50" s="16">
        <f t="shared" si="0"/>
        <v>118.82022471910112</v>
      </c>
    </row>
    <row r="51" spans="1:7" ht="12" outlineLevel="1" x14ac:dyDescent="0.25">
      <c r="A51" s="29" t="s">
        <v>75</v>
      </c>
      <c r="B51" s="30" t="s">
        <v>76</v>
      </c>
      <c r="C51" s="18">
        <f>C52+C53+C56+C57+C58+C59+C60+C62+C63+C64+C65+C66+C61+C54+C55</f>
        <v>6200</v>
      </c>
      <c r="D51" s="18">
        <f>D52+D53+D56+D57+D58+D59+D60+D62+D63+D64+D65+D66+D61+D54+D55</f>
        <v>2994.7000000000003</v>
      </c>
      <c r="E51" s="18">
        <f t="shared" si="2"/>
        <v>48.301612903225809</v>
      </c>
      <c r="F51" s="18">
        <f>F52+F53+F56+F57+F58+F59+F60+F62+F63+F64+F65+F66+F61+F54</f>
        <v>1904.6000000000001</v>
      </c>
      <c r="G51" s="18">
        <f t="shared" si="0"/>
        <v>157.2351149847737</v>
      </c>
    </row>
    <row r="52" spans="1:7" ht="12" outlineLevel="2" x14ac:dyDescent="0.25">
      <c r="A52" s="31" t="s">
        <v>77</v>
      </c>
      <c r="B52" s="33" t="s">
        <v>78</v>
      </c>
      <c r="C52" s="16">
        <v>141</v>
      </c>
      <c r="D52" s="16">
        <v>79.400000000000006</v>
      </c>
      <c r="E52" s="16">
        <f t="shared" si="2"/>
        <v>56.312056737588655</v>
      </c>
      <c r="F52" s="16">
        <v>38.9</v>
      </c>
      <c r="G52" s="16">
        <f t="shared" si="0"/>
        <v>204.11311053984579</v>
      </c>
    </row>
    <row r="53" spans="1:7" ht="36" outlineLevel="2" x14ac:dyDescent="0.25">
      <c r="A53" s="31" t="s">
        <v>79</v>
      </c>
      <c r="B53" s="33" t="s">
        <v>80</v>
      </c>
      <c r="C53" s="16">
        <v>10</v>
      </c>
      <c r="D53" s="16">
        <v>0</v>
      </c>
      <c r="E53" s="16">
        <f t="shared" si="2"/>
        <v>0</v>
      </c>
      <c r="F53" s="16">
        <v>10</v>
      </c>
      <c r="G53" s="16"/>
    </row>
    <row r="54" spans="1:7" ht="36" outlineLevel="2" x14ac:dyDescent="0.25">
      <c r="A54" s="31" t="s">
        <v>81</v>
      </c>
      <c r="B54" s="33" t="s">
        <v>308</v>
      </c>
      <c r="C54" s="16">
        <v>0</v>
      </c>
      <c r="D54" s="16">
        <v>121.1</v>
      </c>
      <c r="E54" s="16"/>
      <c r="F54" s="16">
        <v>200</v>
      </c>
      <c r="G54" s="16"/>
    </row>
    <row r="55" spans="1:7" ht="24" outlineLevel="2" x14ac:dyDescent="0.25">
      <c r="A55" s="31" t="s">
        <v>332</v>
      </c>
      <c r="B55" s="33" t="s">
        <v>336</v>
      </c>
      <c r="C55" s="16">
        <v>0</v>
      </c>
      <c r="D55" s="16">
        <v>17</v>
      </c>
      <c r="E55" s="16"/>
      <c r="F55" s="16">
        <v>0</v>
      </c>
      <c r="G55" s="16"/>
    </row>
    <row r="56" spans="1:7" ht="12" outlineLevel="2" x14ac:dyDescent="0.25">
      <c r="A56" s="31" t="s">
        <v>82</v>
      </c>
      <c r="B56" s="33" t="s">
        <v>83</v>
      </c>
      <c r="C56" s="16">
        <v>30.9</v>
      </c>
      <c r="D56" s="16">
        <v>0</v>
      </c>
      <c r="E56" s="16">
        <f t="shared" si="2"/>
        <v>0</v>
      </c>
      <c r="F56" s="16">
        <v>19.7</v>
      </c>
      <c r="G56" s="16">
        <f t="shared" si="0"/>
        <v>0</v>
      </c>
    </row>
    <row r="57" spans="1:7" ht="60" outlineLevel="2" x14ac:dyDescent="0.25">
      <c r="A57" s="31" t="s">
        <v>84</v>
      </c>
      <c r="B57" s="38" t="s">
        <v>312</v>
      </c>
      <c r="C57" s="16">
        <v>542.5</v>
      </c>
      <c r="D57" s="16">
        <v>497.5</v>
      </c>
      <c r="E57" s="16">
        <f t="shared" si="2"/>
        <v>91.705069124423972</v>
      </c>
      <c r="F57" s="16">
        <v>237</v>
      </c>
      <c r="G57" s="16">
        <f t="shared" si="0"/>
        <v>209.91561181434597</v>
      </c>
    </row>
    <row r="58" spans="1:7" ht="36" outlineLevel="2" x14ac:dyDescent="0.25">
      <c r="A58" s="31" t="s">
        <v>85</v>
      </c>
      <c r="B58" s="35" t="s">
        <v>86</v>
      </c>
      <c r="C58" s="16">
        <v>774.1</v>
      </c>
      <c r="D58" s="16">
        <v>390.4</v>
      </c>
      <c r="E58" s="16">
        <f t="shared" si="2"/>
        <v>50.43276062524221</v>
      </c>
      <c r="F58" s="16">
        <v>289.5</v>
      </c>
      <c r="G58" s="16">
        <f t="shared" si="0"/>
        <v>134.853195164076</v>
      </c>
    </row>
    <row r="59" spans="1:7" ht="12" outlineLevel="2" x14ac:dyDescent="0.25">
      <c r="A59" s="31" t="s">
        <v>87</v>
      </c>
      <c r="B59" s="35" t="s">
        <v>313</v>
      </c>
      <c r="C59" s="16">
        <v>123.5</v>
      </c>
      <c r="D59" s="16">
        <v>0</v>
      </c>
      <c r="E59" s="16">
        <f t="shared" si="2"/>
        <v>0</v>
      </c>
      <c r="F59" s="16">
        <v>52</v>
      </c>
      <c r="G59" s="16">
        <f t="shared" si="0"/>
        <v>0</v>
      </c>
    </row>
    <row r="60" spans="1:7" ht="36" outlineLevel="2" x14ac:dyDescent="0.25">
      <c r="A60" s="31" t="s">
        <v>314</v>
      </c>
      <c r="B60" s="35" t="s">
        <v>315</v>
      </c>
      <c r="C60" s="16">
        <v>9.3000000000000007</v>
      </c>
      <c r="D60" s="16">
        <v>133</v>
      </c>
      <c r="E60" s="16">
        <f t="shared" si="2"/>
        <v>1430.1075268817203</v>
      </c>
      <c r="F60" s="16">
        <v>0</v>
      </c>
      <c r="G60" s="16"/>
    </row>
    <row r="61" spans="1:7" ht="12" outlineLevel="2" x14ac:dyDescent="0.25">
      <c r="A61" s="31" t="s">
        <v>242</v>
      </c>
      <c r="B61" s="35" t="s">
        <v>243</v>
      </c>
      <c r="C61" s="16">
        <v>3.8</v>
      </c>
      <c r="D61" s="16">
        <v>0</v>
      </c>
      <c r="E61" s="16">
        <f t="shared" si="2"/>
        <v>0</v>
      </c>
      <c r="F61" s="16">
        <v>3.3</v>
      </c>
      <c r="G61" s="16">
        <f t="shared" si="0"/>
        <v>0</v>
      </c>
    </row>
    <row r="62" spans="1:7" ht="24" customHeight="1" outlineLevel="2" x14ac:dyDescent="0.25">
      <c r="A62" s="31" t="s">
        <v>88</v>
      </c>
      <c r="B62" s="35" t="s">
        <v>89</v>
      </c>
      <c r="C62" s="16">
        <v>0</v>
      </c>
      <c r="D62" s="16">
        <v>0</v>
      </c>
      <c r="E62" s="16" t="e">
        <f t="shared" si="2"/>
        <v>#DIV/0!</v>
      </c>
      <c r="F62" s="16">
        <v>0</v>
      </c>
      <c r="G62" s="16" t="e">
        <f t="shared" si="0"/>
        <v>#DIV/0!</v>
      </c>
    </row>
    <row r="63" spans="1:7" ht="36" outlineLevel="2" x14ac:dyDescent="0.25">
      <c r="A63" s="31" t="s">
        <v>90</v>
      </c>
      <c r="B63" s="35" t="s">
        <v>91</v>
      </c>
      <c r="C63" s="16">
        <v>203.8</v>
      </c>
      <c r="D63" s="16">
        <v>76.900000000000006</v>
      </c>
      <c r="E63" s="16">
        <f t="shared" si="2"/>
        <v>37.733071638861631</v>
      </c>
      <c r="F63" s="16">
        <v>127.2</v>
      </c>
      <c r="G63" s="16">
        <f t="shared" si="0"/>
        <v>60.455974842767304</v>
      </c>
    </row>
    <row r="64" spans="1:7" ht="24" outlineLevel="2" x14ac:dyDescent="0.25">
      <c r="A64" s="31" t="s">
        <v>92</v>
      </c>
      <c r="B64" s="35" t="s">
        <v>93</v>
      </c>
      <c r="C64" s="16">
        <v>0</v>
      </c>
      <c r="D64" s="16">
        <v>-30</v>
      </c>
      <c r="E64" s="16"/>
      <c r="F64" s="16">
        <v>-165</v>
      </c>
      <c r="G64" s="16"/>
    </row>
    <row r="65" spans="1:7" ht="24" outlineLevel="2" x14ac:dyDescent="0.25">
      <c r="A65" s="31" t="s">
        <v>94</v>
      </c>
      <c r="B65" s="35" t="s">
        <v>95</v>
      </c>
      <c r="C65" s="16">
        <v>1160.0999999999999</v>
      </c>
      <c r="D65" s="16">
        <v>285.60000000000002</v>
      </c>
      <c r="E65" s="16">
        <f t="shared" si="2"/>
        <v>24.618567364882342</v>
      </c>
      <c r="F65" s="16">
        <v>427</v>
      </c>
      <c r="G65" s="16">
        <f t="shared" si="0"/>
        <v>66.885245901639351</v>
      </c>
    </row>
    <row r="66" spans="1:7" s="60" customFormat="1" ht="12" outlineLevel="2" x14ac:dyDescent="0.25">
      <c r="A66" s="31" t="s">
        <v>96</v>
      </c>
      <c r="B66" s="33" t="s">
        <v>97</v>
      </c>
      <c r="C66" s="16">
        <v>3201</v>
      </c>
      <c r="D66" s="16">
        <v>1423.8</v>
      </c>
      <c r="E66" s="16">
        <f t="shared" si="2"/>
        <v>44.479850046860356</v>
      </c>
      <c r="F66" s="16">
        <v>665</v>
      </c>
      <c r="G66" s="16">
        <f t="shared" si="0"/>
        <v>214.10526315789471</v>
      </c>
    </row>
    <row r="67" spans="1:7" s="60" customFormat="1" ht="12" outlineLevel="1" x14ac:dyDescent="0.25">
      <c r="A67" s="29" t="s">
        <v>98</v>
      </c>
      <c r="B67" s="30" t="s">
        <v>99</v>
      </c>
      <c r="C67" s="18">
        <f>C68+C69</f>
        <v>36</v>
      </c>
      <c r="D67" s="18">
        <f>D68+D69</f>
        <v>36</v>
      </c>
      <c r="E67" s="18">
        <f t="shared" si="2"/>
        <v>100</v>
      </c>
      <c r="F67" s="18">
        <f>F68+F69</f>
        <v>99.2</v>
      </c>
      <c r="G67" s="18">
        <f t="shared" si="0"/>
        <v>36.29032258064516</v>
      </c>
    </row>
    <row r="68" spans="1:7" s="60" customFormat="1" ht="12" outlineLevel="7" x14ac:dyDescent="0.25">
      <c r="A68" s="37" t="s">
        <v>100</v>
      </c>
      <c r="B68" s="33" t="s">
        <v>101</v>
      </c>
      <c r="C68" s="16">
        <v>0</v>
      </c>
      <c r="D68" s="16">
        <v>0</v>
      </c>
      <c r="E68" s="16"/>
      <c r="F68" s="16">
        <v>0.7</v>
      </c>
      <c r="G68" s="16">
        <f t="shared" si="0"/>
        <v>0</v>
      </c>
    </row>
    <row r="69" spans="1:7" s="60" customFormat="1" ht="12" outlineLevel="7" x14ac:dyDescent="0.25">
      <c r="A69" s="37" t="s">
        <v>207</v>
      </c>
      <c r="B69" s="33" t="s">
        <v>99</v>
      </c>
      <c r="C69" s="16">
        <v>36</v>
      </c>
      <c r="D69" s="16">
        <v>36</v>
      </c>
      <c r="E69" s="16">
        <f t="shared" si="2"/>
        <v>100</v>
      </c>
      <c r="F69" s="16">
        <v>98.5</v>
      </c>
      <c r="G69" s="16">
        <f t="shared" si="0"/>
        <v>36.548223350253807</v>
      </c>
    </row>
    <row r="70" spans="1:7" ht="12" x14ac:dyDescent="0.25">
      <c r="A70" s="29" t="s">
        <v>102</v>
      </c>
      <c r="B70" s="30" t="s">
        <v>103</v>
      </c>
      <c r="C70" s="18">
        <f>C71+C125+C126+C127</f>
        <v>674009.39999999991</v>
      </c>
      <c r="D70" s="18">
        <f>D71+D125+D126+D127</f>
        <v>379150.3</v>
      </c>
      <c r="E70" s="18">
        <f t="shared" si="2"/>
        <v>56.252969172240043</v>
      </c>
      <c r="F70" s="18">
        <f>F71+F125+F126+F127</f>
        <v>369431.30000000005</v>
      </c>
      <c r="G70" s="18">
        <f t="shared" ref="G70:G127" si="3">D70/F70*100</f>
        <v>102.63080036802509</v>
      </c>
    </row>
    <row r="71" spans="1:7" ht="22.8" outlineLevel="1" x14ac:dyDescent="0.25">
      <c r="A71" s="29" t="s">
        <v>104</v>
      </c>
      <c r="B71" s="30" t="s">
        <v>105</v>
      </c>
      <c r="C71" s="18">
        <f>C72+C76+C98+C121</f>
        <v>674009.39999999991</v>
      </c>
      <c r="D71" s="18">
        <f>D72+D76+D98+D121</f>
        <v>379326.5</v>
      </c>
      <c r="E71" s="18">
        <f t="shared" ref="E71:E128" si="4">D71/C71*100</f>
        <v>56.279111240881804</v>
      </c>
      <c r="F71" s="18">
        <f>F72+F76+F98+F121</f>
        <v>371303.2</v>
      </c>
      <c r="G71" s="18">
        <f t="shared" si="3"/>
        <v>102.16084860028138</v>
      </c>
    </row>
    <row r="72" spans="1:7" s="60" customFormat="1" ht="12" customHeight="1" outlineLevel="1" x14ac:dyDescent="0.25">
      <c r="A72" s="29" t="s">
        <v>268</v>
      </c>
      <c r="B72" s="30" t="s">
        <v>209</v>
      </c>
      <c r="C72" s="18">
        <f>C73+C74</f>
        <v>0</v>
      </c>
      <c r="D72" s="18">
        <f t="shared" ref="D72:F72" si="5">D73+D74</f>
        <v>1720</v>
      </c>
      <c r="E72" s="18">
        <f t="shared" si="5"/>
        <v>0</v>
      </c>
      <c r="F72" s="18">
        <f t="shared" si="5"/>
        <v>1092.0999999999999</v>
      </c>
      <c r="G72" s="18">
        <f t="shared" si="3"/>
        <v>157.49473491438516</v>
      </c>
    </row>
    <row r="73" spans="1:7" s="60" customFormat="1" ht="36" customHeight="1" outlineLevel="1" x14ac:dyDescent="0.25">
      <c r="A73" s="47" t="s">
        <v>345</v>
      </c>
      <c r="B73" s="33" t="s">
        <v>256</v>
      </c>
      <c r="C73" s="16">
        <v>0</v>
      </c>
      <c r="D73" s="16">
        <v>0</v>
      </c>
      <c r="E73" s="16"/>
      <c r="F73" s="16">
        <v>1092.0999999999999</v>
      </c>
      <c r="G73" s="16">
        <f t="shared" ref="G73" si="6">D73/F73*100</f>
        <v>0</v>
      </c>
    </row>
    <row r="74" spans="1:7" s="60" customFormat="1" ht="36" customHeight="1" outlineLevel="1" x14ac:dyDescent="0.25">
      <c r="A74" s="47" t="s">
        <v>345</v>
      </c>
      <c r="B74" s="71" t="s">
        <v>350</v>
      </c>
      <c r="C74" s="16">
        <v>0</v>
      </c>
      <c r="D74" s="16">
        <v>1720</v>
      </c>
      <c r="E74" s="16"/>
      <c r="F74" s="16">
        <v>0</v>
      </c>
      <c r="G74" s="16"/>
    </row>
    <row r="75" spans="1:7" s="60" customFormat="1" ht="23.4" hidden="1" customHeight="1" outlineLevel="1" x14ac:dyDescent="0.25">
      <c r="A75" s="47" t="s">
        <v>346</v>
      </c>
      <c r="B75" s="71" t="s">
        <v>347</v>
      </c>
      <c r="C75" s="16">
        <v>0</v>
      </c>
      <c r="D75" s="16">
        <v>0</v>
      </c>
      <c r="E75" s="16"/>
      <c r="F75" s="16"/>
      <c r="G75" s="16" t="e">
        <f t="shared" si="3"/>
        <v>#DIV/0!</v>
      </c>
    </row>
    <row r="76" spans="1:7" ht="12" customHeight="1" outlineLevel="2" x14ac:dyDescent="0.25">
      <c r="A76" s="55" t="s">
        <v>270</v>
      </c>
      <c r="B76" s="36" t="s">
        <v>316</v>
      </c>
      <c r="C76" s="72">
        <f>C77+C78+C79+C80+C81+C82+C83+C84+C85+C86+C87+C88+C89+C90+C91+C92+C93+C94+C95+C96+C97</f>
        <v>42367.999999999993</v>
      </c>
      <c r="D76" s="72">
        <f>D77+D78+D79+D80+D81+D82+D83+D84+D85+D86+D87+D88+D89+D90+D91+D92+D93+D94+D95+D96+D97</f>
        <v>8883</v>
      </c>
      <c r="E76" s="18">
        <f t="shared" si="4"/>
        <v>20.966295317220549</v>
      </c>
      <c r="F76" s="18">
        <f t="shared" ref="F76" si="7">F79+F80+F81+F82+F83+F84+F85+F86+F87+F88+F89+F90+F91+F92+F93+F94+F95+F97</f>
        <v>45430.1</v>
      </c>
      <c r="G76" s="18">
        <f t="shared" si="3"/>
        <v>19.553115665604963</v>
      </c>
    </row>
    <row r="77" spans="1:7" ht="36" outlineLevel="2" x14ac:dyDescent="0.25">
      <c r="A77" s="47" t="s">
        <v>296</v>
      </c>
      <c r="B77" s="48" t="s">
        <v>297</v>
      </c>
      <c r="C77" s="16">
        <v>3267</v>
      </c>
      <c r="D77" s="16">
        <v>0</v>
      </c>
      <c r="E77" s="16">
        <f t="shared" si="4"/>
        <v>0</v>
      </c>
      <c r="F77" s="16">
        <v>0</v>
      </c>
      <c r="G77" s="16"/>
    </row>
    <row r="78" spans="1:7" ht="12" outlineLevel="2" x14ac:dyDescent="0.25">
      <c r="A78" s="47" t="s">
        <v>298</v>
      </c>
      <c r="B78" s="48" t="s">
        <v>299</v>
      </c>
      <c r="C78" s="16">
        <v>9100</v>
      </c>
      <c r="D78" s="16">
        <v>0</v>
      </c>
      <c r="E78" s="16">
        <f t="shared" si="4"/>
        <v>0</v>
      </c>
      <c r="F78" s="16">
        <v>0</v>
      </c>
      <c r="G78" s="16"/>
    </row>
    <row r="79" spans="1:7" ht="24" outlineLevel="2" x14ac:dyDescent="0.25">
      <c r="A79" s="47" t="s">
        <v>241</v>
      </c>
      <c r="B79" s="48" t="s">
        <v>208</v>
      </c>
      <c r="C79" s="16">
        <v>0</v>
      </c>
      <c r="D79" s="16">
        <v>0</v>
      </c>
      <c r="E79" s="16"/>
      <c r="F79" s="16">
        <v>0</v>
      </c>
      <c r="G79" s="16"/>
    </row>
    <row r="80" spans="1:7" ht="24" outlineLevel="4" x14ac:dyDescent="0.25">
      <c r="A80" s="49" t="s">
        <v>291</v>
      </c>
      <c r="B80" s="48" t="s">
        <v>318</v>
      </c>
      <c r="C80" s="16">
        <v>0</v>
      </c>
      <c r="D80" s="16">
        <v>0</v>
      </c>
      <c r="E80" s="16"/>
      <c r="F80" s="16">
        <v>0</v>
      </c>
      <c r="G80" s="16"/>
    </row>
    <row r="81" spans="1:7" ht="12" outlineLevel="4" x14ac:dyDescent="0.25">
      <c r="A81" s="47" t="s">
        <v>258</v>
      </c>
      <c r="B81" s="48" t="s">
        <v>319</v>
      </c>
      <c r="C81" s="16">
        <v>0</v>
      </c>
      <c r="D81" s="16">
        <v>0</v>
      </c>
      <c r="E81" s="16"/>
      <c r="F81" s="16">
        <v>3801.8</v>
      </c>
      <c r="G81" s="16"/>
    </row>
    <row r="82" spans="1:7" ht="12" outlineLevel="4" x14ac:dyDescent="0.25">
      <c r="A82" s="47" t="s">
        <v>292</v>
      </c>
      <c r="B82" s="48" t="s">
        <v>320</v>
      </c>
      <c r="C82" s="16">
        <v>0</v>
      </c>
      <c r="D82" s="16">
        <v>0</v>
      </c>
      <c r="E82" s="16"/>
      <c r="F82" s="16">
        <v>3791.5</v>
      </c>
      <c r="G82" s="16"/>
    </row>
    <row r="83" spans="1:7" ht="24" hidden="1" outlineLevel="4" x14ac:dyDescent="0.25">
      <c r="A83" s="47" t="s">
        <v>255</v>
      </c>
      <c r="B83" s="48" t="s">
        <v>254</v>
      </c>
      <c r="C83" s="16">
        <v>0</v>
      </c>
      <c r="D83" s="16">
        <v>0</v>
      </c>
      <c r="E83" s="16"/>
      <c r="F83" s="16">
        <v>0</v>
      </c>
      <c r="G83" s="16"/>
    </row>
    <row r="84" spans="1:7" ht="96" hidden="1" outlineLevel="4" x14ac:dyDescent="0.25">
      <c r="A84" s="47" t="s">
        <v>293</v>
      </c>
      <c r="B84" s="48" t="s">
        <v>304</v>
      </c>
      <c r="C84" s="16">
        <v>0</v>
      </c>
      <c r="D84" s="16">
        <v>0</v>
      </c>
      <c r="E84" s="16"/>
      <c r="F84" s="16">
        <v>0</v>
      </c>
      <c r="G84" s="16"/>
    </row>
    <row r="85" spans="1:7" ht="96" hidden="1" outlineLevel="4" x14ac:dyDescent="0.25">
      <c r="A85" s="47" t="s">
        <v>279</v>
      </c>
      <c r="B85" s="48" t="s">
        <v>305</v>
      </c>
      <c r="C85" s="16">
        <v>0</v>
      </c>
      <c r="D85" s="16">
        <v>0</v>
      </c>
      <c r="E85" s="16"/>
      <c r="F85" s="16">
        <v>0</v>
      </c>
      <c r="G85" s="16"/>
    </row>
    <row r="86" spans="1:7" ht="85.5" hidden="1" customHeight="1" outlineLevel="4" x14ac:dyDescent="0.25">
      <c r="A86" s="47" t="s">
        <v>280</v>
      </c>
      <c r="B86" s="50" t="s">
        <v>281</v>
      </c>
      <c r="C86" s="16">
        <v>0</v>
      </c>
      <c r="D86" s="16">
        <v>0</v>
      </c>
      <c r="E86" s="16"/>
      <c r="F86" s="16">
        <v>0</v>
      </c>
      <c r="G86" s="16"/>
    </row>
    <row r="87" spans="1:7" s="12" customFormat="1" ht="24" hidden="1" outlineLevel="4" x14ac:dyDescent="0.25">
      <c r="A87" s="47" t="s">
        <v>294</v>
      </c>
      <c r="B87" s="50" t="s">
        <v>269</v>
      </c>
      <c r="C87" s="16">
        <v>0</v>
      </c>
      <c r="D87" s="16">
        <v>0</v>
      </c>
      <c r="E87" s="16"/>
      <c r="F87" s="16">
        <v>0</v>
      </c>
      <c r="G87" s="16"/>
    </row>
    <row r="88" spans="1:7" s="12" customFormat="1" ht="36" hidden="1" outlineLevel="4" x14ac:dyDescent="0.25">
      <c r="A88" s="47" t="s">
        <v>295</v>
      </c>
      <c r="B88" s="50" t="s">
        <v>321</v>
      </c>
      <c r="C88" s="16">
        <v>0</v>
      </c>
      <c r="D88" s="16">
        <v>0</v>
      </c>
      <c r="E88" s="16"/>
      <c r="F88" s="16">
        <v>0</v>
      </c>
      <c r="G88" s="16"/>
    </row>
    <row r="89" spans="1:7" s="12" customFormat="1" ht="36" hidden="1" outlineLevel="4" x14ac:dyDescent="0.25">
      <c r="A89" s="47" t="s">
        <v>276</v>
      </c>
      <c r="B89" s="50" t="s">
        <v>322</v>
      </c>
      <c r="C89" s="16">
        <v>0</v>
      </c>
      <c r="D89" s="16">
        <v>0</v>
      </c>
      <c r="E89" s="16"/>
      <c r="F89" s="16">
        <v>0</v>
      </c>
      <c r="G89" s="16"/>
    </row>
    <row r="90" spans="1:7" s="12" customFormat="1" ht="37.5" hidden="1" customHeight="1" outlineLevel="4" x14ac:dyDescent="0.25">
      <c r="A90" s="47" t="s">
        <v>277</v>
      </c>
      <c r="B90" s="50" t="s">
        <v>323</v>
      </c>
      <c r="C90" s="16">
        <v>0</v>
      </c>
      <c r="D90" s="16">
        <v>0</v>
      </c>
      <c r="E90" s="16"/>
      <c r="F90" s="16">
        <v>0</v>
      </c>
      <c r="G90" s="16"/>
    </row>
    <row r="91" spans="1:7" ht="24.75" customHeight="1" outlineLevel="4" x14ac:dyDescent="0.25">
      <c r="A91" s="47" t="s">
        <v>259</v>
      </c>
      <c r="B91" s="50" t="s">
        <v>260</v>
      </c>
      <c r="C91" s="16">
        <v>19141.5</v>
      </c>
      <c r="D91" s="16">
        <v>0</v>
      </c>
      <c r="E91" s="16">
        <f t="shared" si="4"/>
        <v>0</v>
      </c>
      <c r="F91" s="16">
        <v>27971.200000000001</v>
      </c>
      <c r="G91" s="16">
        <f t="shared" si="3"/>
        <v>0</v>
      </c>
    </row>
    <row r="92" spans="1:7" ht="24" outlineLevel="4" x14ac:dyDescent="0.25">
      <c r="A92" s="47" t="s">
        <v>261</v>
      </c>
      <c r="B92" s="48" t="s">
        <v>262</v>
      </c>
      <c r="C92" s="16">
        <v>3116.1</v>
      </c>
      <c r="D92" s="16">
        <v>0</v>
      </c>
      <c r="E92" s="16">
        <f t="shared" si="4"/>
        <v>0</v>
      </c>
      <c r="F92" s="16">
        <v>2466.6</v>
      </c>
      <c r="G92" s="16">
        <f t="shared" si="3"/>
        <v>0</v>
      </c>
    </row>
    <row r="93" spans="1:7" ht="36" outlineLevel="7" x14ac:dyDescent="0.25">
      <c r="A93" s="47" t="s">
        <v>231</v>
      </c>
      <c r="B93" s="48" t="s">
        <v>112</v>
      </c>
      <c r="C93" s="16">
        <v>7149.7</v>
      </c>
      <c r="D93" s="16">
        <v>4000</v>
      </c>
      <c r="E93" s="16">
        <f t="shared" si="4"/>
        <v>55.946403345594916</v>
      </c>
      <c r="F93" s="16">
        <v>7149.7</v>
      </c>
      <c r="G93" s="16">
        <f t="shared" si="3"/>
        <v>55.946403345594916</v>
      </c>
    </row>
    <row r="94" spans="1:7" ht="60" outlineLevel="7" x14ac:dyDescent="0.25">
      <c r="A94" s="47" t="s">
        <v>233</v>
      </c>
      <c r="B94" s="51" t="s">
        <v>234</v>
      </c>
      <c r="C94" s="16">
        <v>172.2</v>
      </c>
      <c r="D94" s="16">
        <v>172.2</v>
      </c>
      <c r="E94" s="16">
        <f t="shared" si="4"/>
        <v>100</v>
      </c>
      <c r="F94" s="16">
        <v>249.3</v>
      </c>
      <c r="G94" s="16">
        <f t="shared" si="3"/>
        <v>69.07340553549939</v>
      </c>
    </row>
    <row r="95" spans="1:7" ht="24" outlineLevel="7" x14ac:dyDescent="0.25">
      <c r="A95" s="52" t="s">
        <v>249</v>
      </c>
      <c r="B95" s="53" t="s">
        <v>250</v>
      </c>
      <c r="C95" s="16">
        <v>421.5</v>
      </c>
      <c r="D95" s="16">
        <v>210.8</v>
      </c>
      <c r="E95" s="16">
        <f t="shared" si="4"/>
        <v>50.01186239620403</v>
      </c>
      <c r="F95" s="16">
        <v>0</v>
      </c>
      <c r="G95" s="16"/>
    </row>
    <row r="96" spans="1:7" ht="12" outlineLevel="7" x14ac:dyDescent="0.25">
      <c r="A96" s="52" t="s">
        <v>348</v>
      </c>
      <c r="B96" s="53" t="s">
        <v>349</v>
      </c>
      <c r="C96" s="16">
        <v>0</v>
      </c>
      <c r="D96" s="16">
        <v>4500</v>
      </c>
      <c r="E96" s="16"/>
      <c r="F96" s="16"/>
      <c r="G96" s="16"/>
    </row>
    <row r="97" spans="1:7" s="60" customFormat="1" ht="24" outlineLevel="7" x14ac:dyDescent="0.25">
      <c r="A97" s="52" t="s">
        <v>239</v>
      </c>
      <c r="B97" s="53" t="s">
        <v>309</v>
      </c>
      <c r="C97" s="16">
        <v>0</v>
      </c>
      <c r="D97" s="16">
        <v>0</v>
      </c>
      <c r="E97" s="16"/>
      <c r="F97" s="16">
        <v>0</v>
      </c>
      <c r="G97" s="16"/>
    </row>
    <row r="98" spans="1:7" ht="12" outlineLevel="2" x14ac:dyDescent="0.25">
      <c r="A98" s="29" t="s">
        <v>106</v>
      </c>
      <c r="B98" s="30" t="s">
        <v>317</v>
      </c>
      <c r="C98" s="18">
        <f>C99+C100+C101+C102+C103+C104+C105+C106+C107+C108+C109+C110+C111+C112+C113+C114+C115+C116+C117+C118+C119</f>
        <v>631595.99999999988</v>
      </c>
      <c r="D98" s="18">
        <f>D99+D100+D101+D102+D103+D104+D105+D106+D107+D108+D109+D110+D111+D112+D113+D114+D115+D116+D117+D118+D119</f>
        <v>368678.1</v>
      </c>
      <c r="E98" s="18">
        <f t="shared" si="4"/>
        <v>58.372456443676022</v>
      </c>
      <c r="F98" s="18">
        <f>F99+F100+F101+F102+F103+F104+F105+F106+F107+F108+F109+F110+F111+F112+F113+F114+F115+F116+F117+F118+F119</f>
        <v>324737.5</v>
      </c>
      <c r="G98" s="18">
        <f t="shared" si="3"/>
        <v>113.53111359174717</v>
      </c>
    </row>
    <row r="99" spans="1:7" s="5" customFormat="1" ht="37.5" customHeight="1" outlineLevel="2" x14ac:dyDescent="0.25">
      <c r="A99" s="31" t="s">
        <v>215</v>
      </c>
      <c r="B99" s="35" t="s">
        <v>113</v>
      </c>
      <c r="C99" s="16">
        <v>3441.9</v>
      </c>
      <c r="D99" s="16">
        <v>2162.1</v>
      </c>
      <c r="E99" s="16">
        <f t="shared" si="4"/>
        <v>62.817048723088988</v>
      </c>
      <c r="F99" s="16">
        <v>1367.5</v>
      </c>
      <c r="G99" s="16">
        <f t="shared" si="3"/>
        <v>158.10603290676417</v>
      </c>
    </row>
    <row r="100" spans="1:7" s="5" customFormat="1" ht="24.75" customHeight="1" outlineLevel="2" x14ac:dyDescent="0.25">
      <c r="A100" s="31" t="s">
        <v>240</v>
      </c>
      <c r="B100" s="35" t="s">
        <v>324</v>
      </c>
      <c r="C100" s="16">
        <v>796.2</v>
      </c>
      <c r="D100" s="16">
        <v>670.9</v>
      </c>
      <c r="E100" s="16">
        <f t="shared" si="4"/>
        <v>84.262748053252949</v>
      </c>
      <c r="F100" s="16">
        <v>0</v>
      </c>
      <c r="G100" s="16"/>
    </row>
    <row r="101" spans="1:7" s="5" customFormat="1" ht="25.5" customHeight="1" outlineLevel="2" x14ac:dyDescent="0.25">
      <c r="A101" s="31" t="s">
        <v>216</v>
      </c>
      <c r="B101" s="35" t="s">
        <v>114</v>
      </c>
      <c r="C101" s="16">
        <v>25922</v>
      </c>
      <c r="D101" s="16">
        <v>26186.7</v>
      </c>
      <c r="E101" s="16">
        <f t="shared" si="4"/>
        <v>101.02114034410926</v>
      </c>
      <c r="F101" s="16">
        <v>23731.8</v>
      </c>
      <c r="G101" s="16">
        <f t="shared" si="3"/>
        <v>110.3443480899047</v>
      </c>
    </row>
    <row r="102" spans="1:7" s="5" customFormat="1" ht="47.25" customHeight="1" outlineLevel="2" x14ac:dyDescent="0.25">
      <c r="A102" s="31" t="s">
        <v>217</v>
      </c>
      <c r="B102" s="38" t="s">
        <v>118</v>
      </c>
      <c r="C102" s="16">
        <v>21357</v>
      </c>
      <c r="D102" s="16">
        <v>9160.9</v>
      </c>
      <c r="E102" s="16">
        <f t="shared" si="4"/>
        <v>42.894133071124216</v>
      </c>
      <c r="F102" s="16">
        <v>6764.5</v>
      </c>
      <c r="G102" s="16">
        <f t="shared" si="3"/>
        <v>135.42612166457241</v>
      </c>
    </row>
    <row r="103" spans="1:7" s="5" customFormat="1" ht="48" customHeight="1" outlineLevel="2" x14ac:dyDescent="0.25">
      <c r="A103" s="31" t="s">
        <v>218</v>
      </c>
      <c r="B103" s="38" t="s">
        <v>119</v>
      </c>
      <c r="C103" s="16">
        <v>3771.4</v>
      </c>
      <c r="D103" s="16">
        <v>2050</v>
      </c>
      <c r="E103" s="16">
        <f t="shared" si="4"/>
        <v>54.356472397518161</v>
      </c>
      <c r="F103" s="16">
        <v>1900</v>
      </c>
      <c r="G103" s="16">
        <f t="shared" si="3"/>
        <v>107.89473684210526</v>
      </c>
    </row>
    <row r="104" spans="1:7" s="5" customFormat="1" ht="24.75" customHeight="1" outlineLevel="2" x14ac:dyDescent="0.25">
      <c r="A104" s="31" t="s">
        <v>219</v>
      </c>
      <c r="B104" s="35" t="s">
        <v>120</v>
      </c>
      <c r="C104" s="16">
        <v>444.6</v>
      </c>
      <c r="D104" s="16">
        <v>333.5</v>
      </c>
      <c r="E104" s="16">
        <f t="shared" si="4"/>
        <v>75.011246063877635</v>
      </c>
      <c r="F104" s="16">
        <v>333.7</v>
      </c>
      <c r="G104" s="16">
        <f t="shared" si="3"/>
        <v>99.940065927479765</v>
      </c>
    </row>
    <row r="105" spans="1:7" s="5" customFormat="1" ht="24" outlineLevel="2" x14ac:dyDescent="0.25">
      <c r="A105" s="31" t="s">
        <v>220</v>
      </c>
      <c r="B105" s="35" t="s">
        <v>121</v>
      </c>
      <c r="C105" s="16">
        <v>687.7</v>
      </c>
      <c r="D105" s="16">
        <v>343.8</v>
      </c>
      <c r="E105" s="16">
        <f t="shared" si="4"/>
        <v>49.99272938781445</v>
      </c>
      <c r="F105" s="16">
        <v>343.8</v>
      </c>
      <c r="G105" s="16">
        <f t="shared" si="3"/>
        <v>100</v>
      </c>
    </row>
    <row r="106" spans="1:7" s="5" customFormat="1" ht="24" outlineLevel="2" x14ac:dyDescent="0.25">
      <c r="A106" s="31" t="s">
        <v>221</v>
      </c>
      <c r="B106" s="35" t="s">
        <v>122</v>
      </c>
      <c r="C106" s="16">
        <v>2263.3000000000002</v>
      </c>
      <c r="D106" s="16">
        <v>2743.1</v>
      </c>
      <c r="E106" s="16">
        <f t="shared" si="4"/>
        <v>121.19913400786461</v>
      </c>
      <c r="F106" s="16">
        <v>1271.5</v>
      </c>
      <c r="G106" s="16">
        <f t="shared" si="3"/>
        <v>215.73731812819506</v>
      </c>
    </row>
    <row r="107" spans="1:7" s="5" customFormat="1" ht="36" outlineLevel="2" x14ac:dyDescent="0.25">
      <c r="A107" s="31" t="s">
        <v>222</v>
      </c>
      <c r="B107" s="35" t="s">
        <v>251</v>
      </c>
      <c r="C107" s="16">
        <v>8817.4</v>
      </c>
      <c r="D107" s="16">
        <v>6051.8</v>
      </c>
      <c r="E107" s="16">
        <f t="shared" si="4"/>
        <v>68.634744936148991</v>
      </c>
      <c r="F107" s="16">
        <v>7840.9</v>
      </c>
      <c r="G107" s="16">
        <f t="shared" si="3"/>
        <v>77.182466298511656</v>
      </c>
    </row>
    <row r="108" spans="1:7" s="5" customFormat="1" ht="24" outlineLevel="2" x14ac:dyDescent="0.25">
      <c r="A108" s="31" t="s">
        <v>223</v>
      </c>
      <c r="B108" s="35" t="s">
        <v>123</v>
      </c>
      <c r="C108" s="16">
        <v>155880.1</v>
      </c>
      <c r="D108" s="16">
        <v>75381.399999999994</v>
      </c>
      <c r="E108" s="16">
        <f t="shared" si="4"/>
        <v>48.358578163601379</v>
      </c>
      <c r="F108" s="16">
        <v>64685.599999999999</v>
      </c>
      <c r="G108" s="16">
        <f t="shared" si="3"/>
        <v>116.53505571564612</v>
      </c>
    </row>
    <row r="109" spans="1:7" s="5" customFormat="1" ht="24" outlineLevel="2" x14ac:dyDescent="0.25">
      <c r="A109" s="54" t="s">
        <v>278</v>
      </c>
      <c r="B109" s="35" t="s">
        <v>124</v>
      </c>
      <c r="C109" s="16">
        <v>347102.1</v>
      </c>
      <c r="D109" s="16">
        <v>206999.7</v>
      </c>
      <c r="E109" s="16">
        <f t="shared" si="4"/>
        <v>59.636544982009617</v>
      </c>
      <c r="F109" s="16">
        <v>197696.1</v>
      </c>
      <c r="G109" s="16">
        <f t="shared" si="3"/>
        <v>104.70601089247589</v>
      </c>
    </row>
    <row r="110" spans="1:7" s="5" customFormat="1" ht="36" customHeight="1" outlineLevel="2" x14ac:dyDescent="0.25">
      <c r="A110" s="31" t="s">
        <v>302</v>
      </c>
      <c r="B110" s="35" t="s">
        <v>303</v>
      </c>
      <c r="C110" s="16">
        <v>31847</v>
      </c>
      <c r="D110" s="16">
        <v>18220.599999999999</v>
      </c>
      <c r="E110" s="16">
        <f t="shared" si="4"/>
        <v>57.212924294282033</v>
      </c>
      <c r="F110" s="16">
        <v>0</v>
      </c>
      <c r="G110" s="16"/>
    </row>
    <row r="111" spans="1:7" s="5" customFormat="1" ht="50.25" customHeight="1" outlineLevel="2" x14ac:dyDescent="0.25">
      <c r="A111" s="31" t="s">
        <v>224</v>
      </c>
      <c r="B111" s="38" t="s">
        <v>125</v>
      </c>
      <c r="C111" s="16">
        <v>103.6</v>
      </c>
      <c r="D111" s="16">
        <v>90</v>
      </c>
      <c r="E111" s="16">
        <f t="shared" si="4"/>
        <v>86.872586872586879</v>
      </c>
      <c r="F111" s="16">
        <v>75</v>
      </c>
      <c r="G111" s="16">
        <f t="shared" si="3"/>
        <v>120</v>
      </c>
    </row>
    <row r="112" spans="1:7" s="5" customFormat="1" ht="48.75" customHeight="1" outlineLevel="2" x14ac:dyDescent="0.25">
      <c r="A112" s="31" t="s">
        <v>237</v>
      </c>
      <c r="B112" s="38" t="s">
        <v>126</v>
      </c>
      <c r="C112" s="16">
        <v>1929.6</v>
      </c>
      <c r="D112" s="16">
        <v>481.8</v>
      </c>
      <c r="E112" s="16">
        <f t="shared" si="4"/>
        <v>24.96890547263682</v>
      </c>
      <c r="F112" s="16">
        <v>337.8</v>
      </c>
      <c r="G112" s="16">
        <f t="shared" si="3"/>
        <v>142.62877442273535</v>
      </c>
    </row>
    <row r="113" spans="1:7" s="5" customFormat="1" ht="48" customHeight="1" outlineLevel="3" x14ac:dyDescent="0.25">
      <c r="A113" s="31" t="s">
        <v>238</v>
      </c>
      <c r="B113" s="45" t="s">
        <v>127</v>
      </c>
      <c r="C113" s="16">
        <v>314</v>
      </c>
      <c r="D113" s="16">
        <v>314</v>
      </c>
      <c r="E113" s="16">
        <f t="shared" si="4"/>
        <v>100</v>
      </c>
      <c r="F113" s="16">
        <v>83.9</v>
      </c>
      <c r="G113" s="16">
        <f t="shared" si="3"/>
        <v>374.25506555423118</v>
      </c>
    </row>
    <row r="114" spans="1:7" s="5" customFormat="1" ht="24" outlineLevel="7" x14ac:dyDescent="0.25">
      <c r="A114" s="37" t="s">
        <v>225</v>
      </c>
      <c r="B114" s="35" t="s">
        <v>128</v>
      </c>
      <c r="C114" s="16">
        <v>597.20000000000005</v>
      </c>
      <c r="D114" s="16">
        <v>447.6</v>
      </c>
      <c r="E114" s="16">
        <f t="shared" si="4"/>
        <v>74.949765572672462</v>
      </c>
      <c r="F114" s="16">
        <v>439.6</v>
      </c>
      <c r="G114" s="16">
        <f t="shared" si="3"/>
        <v>101.81983621474066</v>
      </c>
    </row>
    <row r="115" spans="1:7" s="5" customFormat="1" ht="36" customHeight="1" outlineLevel="3" x14ac:dyDescent="0.25">
      <c r="A115" s="31" t="s">
        <v>226</v>
      </c>
      <c r="B115" s="35" t="s">
        <v>129</v>
      </c>
      <c r="C115" s="16">
        <v>580.5</v>
      </c>
      <c r="D115" s="16">
        <v>290.2</v>
      </c>
      <c r="E115" s="16">
        <f t="shared" si="4"/>
        <v>49.991386735572782</v>
      </c>
      <c r="F115" s="16">
        <v>132.5</v>
      </c>
      <c r="G115" s="16">
        <f t="shared" si="3"/>
        <v>219.01886792452831</v>
      </c>
    </row>
    <row r="116" spans="1:7" s="5" customFormat="1" ht="13.5" customHeight="1" outlineLevel="2" x14ac:dyDescent="0.25">
      <c r="A116" s="31" t="s">
        <v>229</v>
      </c>
      <c r="B116" s="35" t="s">
        <v>117</v>
      </c>
      <c r="C116" s="16">
        <v>12965.8</v>
      </c>
      <c r="D116" s="16">
        <v>9100</v>
      </c>
      <c r="E116" s="16">
        <f t="shared" si="4"/>
        <v>70.184639590306801</v>
      </c>
      <c r="F116" s="16">
        <v>9200</v>
      </c>
      <c r="G116" s="16">
        <f t="shared" si="3"/>
        <v>98.91304347826086</v>
      </c>
    </row>
    <row r="117" spans="1:7" s="5" customFormat="1" ht="24" outlineLevel="2" x14ac:dyDescent="0.25">
      <c r="A117" s="31" t="s">
        <v>228</v>
      </c>
      <c r="B117" s="35" t="s">
        <v>115</v>
      </c>
      <c r="C117" s="16">
        <v>6766.2</v>
      </c>
      <c r="D117" s="16">
        <v>5250</v>
      </c>
      <c r="E117" s="16">
        <f t="shared" si="4"/>
        <v>77.591558038485417</v>
      </c>
      <c r="F117" s="16">
        <v>5600</v>
      </c>
      <c r="G117" s="16">
        <f t="shared" si="3"/>
        <v>93.75</v>
      </c>
    </row>
    <row r="118" spans="1:7" s="5" customFormat="1" ht="39" customHeight="1" outlineLevel="2" x14ac:dyDescent="0.25">
      <c r="A118" s="31" t="s">
        <v>227</v>
      </c>
      <c r="B118" s="38" t="s">
        <v>116</v>
      </c>
      <c r="C118" s="16">
        <v>5235.3999999999996</v>
      </c>
      <c r="D118" s="16">
        <v>2400</v>
      </c>
      <c r="E118" s="16">
        <f t="shared" si="4"/>
        <v>45.841769492302411</v>
      </c>
      <c r="F118" s="16">
        <v>2933.3</v>
      </c>
      <c r="G118" s="16">
        <f t="shared" si="3"/>
        <v>81.819111580813413</v>
      </c>
    </row>
    <row r="119" spans="1:7" s="5" customFormat="1" ht="38.25" customHeight="1" outlineLevel="2" x14ac:dyDescent="0.25">
      <c r="A119" s="31" t="s">
        <v>300</v>
      </c>
      <c r="B119" s="38" t="s">
        <v>301</v>
      </c>
      <c r="C119" s="16">
        <v>773</v>
      </c>
      <c r="D119" s="16">
        <v>0</v>
      </c>
      <c r="E119" s="16">
        <f t="shared" si="4"/>
        <v>0</v>
      </c>
      <c r="F119" s="16">
        <v>0</v>
      </c>
      <c r="G119" s="16"/>
    </row>
    <row r="120" spans="1:7" s="5" customFormat="1" ht="18.600000000000001" customHeight="1" outlineLevel="2" x14ac:dyDescent="0.25">
      <c r="A120" s="31" t="s">
        <v>343</v>
      </c>
      <c r="B120" s="70" t="s">
        <v>344</v>
      </c>
      <c r="C120" s="16"/>
      <c r="D120" s="16"/>
      <c r="E120" s="16"/>
      <c r="F120" s="16"/>
      <c r="G120" s="16"/>
    </row>
    <row r="121" spans="1:7" s="10" customFormat="1" ht="11.4" outlineLevel="2" x14ac:dyDescent="0.2">
      <c r="A121" s="29" t="s">
        <v>275</v>
      </c>
      <c r="B121" s="30" t="s">
        <v>107</v>
      </c>
      <c r="C121" s="18">
        <f>C122+C123+C124</f>
        <v>45.4</v>
      </c>
      <c r="D121" s="18">
        <f>D122+D123+D124</f>
        <v>45.4</v>
      </c>
      <c r="E121" s="18">
        <f t="shared" si="4"/>
        <v>100</v>
      </c>
      <c r="F121" s="18">
        <f>F122+F123+F124</f>
        <v>43.5</v>
      </c>
      <c r="G121" s="18">
        <f t="shared" si="3"/>
        <v>104.36781609195403</v>
      </c>
    </row>
    <row r="122" spans="1:7" ht="24" outlineLevel="1" x14ac:dyDescent="0.25">
      <c r="A122" s="31" t="s">
        <v>265</v>
      </c>
      <c r="B122" s="33" t="s">
        <v>266</v>
      </c>
      <c r="C122" s="16">
        <v>0</v>
      </c>
      <c r="D122" s="16">
        <v>0</v>
      </c>
      <c r="E122" s="16"/>
      <c r="F122" s="16">
        <v>30</v>
      </c>
      <c r="G122" s="16"/>
    </row>
    <row r="123" spans="1:7" ht="36" hidden="1" outlineLevel="1" x14ac:dyDescent="0.25">
      <c r="A123" s="31" t="s">
        <v>273</v>
      </c>
      <c r="B123" s="50" t="s">
        <v>274</v>
      </c>
      <c r="C123" s="16">
        <v>0</v>
      </c>
      <c r="D123" s="16">
        <v>0</v>
      </c>
      <c r="E123" s="16"/>
      <c r="F123" s="16">
        <v>0</v>
      </c>
      <c r="G123" s="16"/>
    </row>
    <row r="124" spans="1:7" ht="38.25" customHeight="1" outlineLevel="1" x14ac:dyDescent="0.25">
      <c r="A124" s="31" t="s">
        <v>236</v>
      </c>
      <c r="B124" s="35" t="s">
        <v>235</v>
      </c>
      <c r="C124" s="16">
        <v>45.4</v>
      </c>
      <c r="D124" s="16">
        <v>45.4</v>
      </c>
      <c r="E124" s="16">
        <f t="shared" si="4"/>
        <v>100</v>
      </c>
      <c r="F124" s="16">
        <v>13.5</v>
      </c>
      <c r="G124" s="16">
        <f t="shared" si="3"/>
        <v>336.29629629629625</v>
      </c>
    </row>
    <row r="125" spans="1:7" s="10" customFormat="1" ht="11.4" outlineLevel="1" x14ac:dyDescent="0.2">
      <c r="A125" s="29" t="s">
        <v>211</v>
      </c>
      <c r="B125" s="36" t="s">
        <v>212</v>
      </c>
      <c r="C125" s="18">
        <v>0</v>
      </c>
      <c r="D125" s="18">
        <v>50</v>
      </c>
      <c r="E125" s="18"/>
      <c r="F125" s="18">
        <v>61.2</v>
      </c>
      <c r="G125" s="18"/>
    </row>
    <row r="126" spans="1:7" s="10" customFormat="1" ht="37.5" customHeight="1" outlineLevel="1" x14ac:dyDescent="0.2">
      <c r="A126" s="29" t="s">
        <v>108</v>
      </c>
      <c r="B126" s="36" t="s">
        <v>109</v>
      </c>
      <c r="C126" s="18">
        <v>0</v>
      </c>
      <c r="D126" s="18">
        <v>0</v>
      </c>
      <c r="E126" s="18"/>
      <c r="F126" s="18">
        <v>1.2</v>
      </c>
      <c r="G126" s="18">
        <f t="shared" si="3"/>
        <v>0</v>
      </c>
    </row>
    <row r="127" spans="1:7" s="10" customFormat="1" ht="26.25" customHeight="1" outlineLevel="1" x14ac:dyDescent="0.2">
      <c r="A127" s="29" t="s">
        <v>110</v>
      </c>
      <c r="B127" s="36" t="s">
        <v>111</v>
      </c>
      <c r="C127" s="18">
        <v>0</v>
      </c>
      <c r="D127" s="18">
        <v>-226.2</v>
      </c>
      <c r="E127" s="18"/>
      <c r="F127" s="18">
        <v>-1934.3</v>
      </c>
      <c r="G127" s="18">
        <f t="shared" si="3"/>
        <v>11.69415292353823</v>
      </c>
    </row>
    <row r="128" spans="1:7" ht="12" x14ac:dyDescent="0.25">
      <c r="A128" s="57" t="s">
        <v>0</v>
      </c>
      <c r="B128" s="58" t="s">
        <v>206</v>
      </c>
      <c r="C128" s="56">
        <f>C6+C70</f>
        <v>1467570.4</v>
      </c>
      <c r="D128" s="56">
        <f>D6+D70</f>
        <v>712322.13</v>
      </c>
      <c r="E128" s="18">
        <f t="shared" si="4"/>
        <v>48.537510023369244</v>
      </c>
      <c r="F128" s="56">
        <f>F6+F70</f>
        <v>689803.5</v>
      </c>
      <c r="G128" s="18">
        <f>D128/F128*100</f>
        <v>103.26449923782644</v>
      </c>
    </row>
    <row r="129" spans="1:8" s="10" customFormat="1" ht="11.4" x14ac:dyDescent="0.2">
      <c r="A129" s="13"/>
      <c r="B129" s="23" t="s">
        <v>131</v>
      </c>
      <c r="C129" s="62"/>
      <c r="D129" s="62"/>
      <c r="E129" s="18"/>
      <c r="F129" s="62"/>
      <c r="G129" s="62"/>
      <c r="H129" s="24"/>
    </row>
    <row r="130" spans="1:8" s="10" customFormat="1" ht="11.4" outlineLevel="3" x14ac:dyDescent="0.2">
      <c r="A130" s="6" t="s">
        <v>132</v>
      </c>
      <c r="B130" s="7" t="s">
        <v>133</v>
      </c>
      <c r="C130" s="18">
        <f>C131+C133+C135+C139+C142+C143+C141+C137</f>
        <v>172145</v>
      </c>
      <c r="D130" s="18">
        <f t="shared" ref="D130:F130" si="8">D131+D133+D135+D139+D142+D143+D141+D137</f>
        <v>75426.100000000006</v>
      </c>
      <c r="E130" s="18">
        <f t="shared" si="8"/>
        <v>224.91007981482653</v>
      </c>
      <c r="F130" s="18">
        <f t="shared" si="8"/>
        <v>82835.7</v>
      </c>
      <c r="G130" s="19">
        <f t="shared" ref="G130:G149" si="9">D130/F130*100</f>
        <v>91.05506442270665</v>
      </c>
    </row>
    <row r="131" spans="1:8" ht="24" outlineLevel="3" x14ac:dyDescent="0.25">
      <c r="A131" s="8" t="s">
        <v>134</v>
      </c>
      <c r="B131" s="9" t="s">
        <v>135</v>
      </c>
      <c r="C131" s="16">
        <v>1740</v>
      </c>
      <c r="D131" s="16">
        <v>645.5</v>
      </c>
      <c r="E131" s="16">
        <f t="shared" ref="E131:E138" si="10">D131/C131*100</f>
        <v>37.097701149425291</v>
      </c>
      <c r="F131" s="16">
        <v>555.1</v>
      </c>
      <c r="G131" s="20">
        <f t="shared" si="9"/>
        <v>116.28535399027203</v>
      </c>
    </row>
    <row r="132" spans="1:8" s="11" customFormat="1" ht="12" outlineLevel="3" x14ac:dyDescent="0.25">
      <c r="A132" s="14"/>
      <c r="B132" s="15" t="s">
        <v>136</v>
      </c>
      <c r="C132" s="17">
        <v>1740</v>
      </c>
      <c r="D132" s="17">
        <v>645.5</v>
      </c>
      <c r="E132" s="16">
        <f t="shared" si="10"/>
        <v>37.097701149425291</v>
      </c>
      <c r="F132" s="17">
        <v>555.1</v>
      </c>
      <c r="G132" s="20">
        <f t="shared" si="9"/>
        <v>116.28535399027203</v>
      </c>
    </row>
    <row r="133" spans="1:8" ht="24" outlineLevel="3" x14ac:dyDescent="0.25">
      <c r="A133" s="8" t="s">
        <v>137</v>
      </c>
      <c r="B133" s="9" t="s">
        <v>138</v>
      </c>
      <c r="C133" s="16">
        <v>1766</v>
      </c>
      <c r="D133" s="16">
        <v>751.4</v>
      </c>
      <c r="E133" s="16">
        <f t="shared" si="10"/>
        <v>42.54813137032842</v>
      </c>
      <c r="F133" s="16">
        <v>745.3</v>
      </c>
      <c r="G133" s="20">
        <f t="shared" si="9"/>
        <v>100.81846236414866</v>
      </c>
    </row>
    <row r="134" spans="1:8" s="11" customFormat="1" ht="12" outlineLevel="3" x14ac:dyDescent="0.25">
      <c r="A134" s="14"/>
      <c r="B134" s="15" t="s">
        <v>136</v>
      </c>
      <c r="C134" s="17">
        <v>1353</v>
      </c>
      <c r="D134" s="17">
        <v>591.20000000000005</v>
      </c>
      <c r="E134" s="16">
        <f t="shared" si="10"/>
        <v>43.695491500369556</v>
      </c>
      <c r="F134" s="17">
        <v>611.79999999999995</v>
      </c>
      <c r="G134" s="20">
        <f t="shared" si="9"/>
        <v>96.632886564236699</v>
      </c>
    </row>
    <row r="135" spans="1:8" ht="24" outlineLevel="3" x14ac:dyDescent="0.25">
      <c r="A135" s="8" t="s">
        <v>139</v>
      </c>
      <c r="B135" s="9" t="s">
        <v>140</v>
      </c>
      <c r="C135" s="16">
        <v>46688.3</v>
      </c>
      <c r="D135" s="16">
        <v>21864.2</v>
      </c>
      <c r="E135" s="16">
        <f t="shared" si="10"/>
        <v>46.830148024237332</v>
      </c>
      <c r="F135" s="16">
        <v>27913.9</v>
      </c>
      <c r="G135" s="20">
        <f t="shared" si="9"/>
        <v>78.327284972719681</v>
      </c>
    </row>
    <row r="136" spans="1:8" s="11" customFormat="1" ht="12" outlineLevel="3" x14ac:dyDescent="0.25">
      <c r="A136" s="14"/>
      <c r="B136" s="15" t="s">
        <v>136</v>
      </c>
      <c r="C136" s="22">
        <v>40815</v>
      </c>
      <c r="D136" s="17">
        <v>20422</v>
      </c>
      <c r="E136" s="16">
        <f t="shared" si="10"/>
        <v>50.035526154600028</v>
      </c>
      <c r="F136" s="17">
        <v>25685.1</v>
      </c>
      <c r="G136" s="20">
        <f t="shared" si="9"/>
        <v>79.509131753429031</v>
      </c>
    </row>
    <row r="137" spans="1:8" s="11" customFormat="1" ht="12" outlineLevel="3" x14ac:dyDescent="0.25">
      <c r="A137" s="8" t="s">
        <v>327</v>
      </c>
      <c r="B137" s="9" t="s">
        <v>326</v>
      </c>
      <c r="C137" s="20">
        <v>670.9</v>
      </c>
      <c r="D137" s="16">
        <v>63.9</v>
      </c>
      <c r="E137" s="16">
        <f t="shared" si="10"/>
        <v>9.5245193024295727</v>
      </c>
      <c r="F137" s="16"/>
      <c r="G137" s="20"/>
    </row>
    <row r="138" spans="1:8" s="11" customFormat="1" ht="12" outlineLevel="3" x14ac:dyDescent="0.25">
      <c r="A138" s="14"/>
      <c r="B138" s="15" t="s">
        <v>136</v>
      </c>
      <c r="C138" s="22">
        <v>15.9</v>
      </c>
      <c r="D138" s="17">
        <v>15.9</v>
      </c>
      <c r="E138" s="16">
        <f t="shared" si="10"/>
        <v>100</v>
      </c>
      <c r="F138" s="17"/>
      <c r="G138" s="20"/>
    </row>
    <row r="139" spans="1:8" ht="24" outlineLevel="3" x14ac:dyDescent="0.25">
      <c r="A139" s="8" t="s">
        <v>141</v>
      </c>
      <c r="B139" s="9" t="s">
        <v>142</v>
      </c>
      <c r="C139" s="20">
        <v>10411</v>
      </c>
      <c r="D139" s="16">
        <v>4804.6000000000004</v>
      </c>
      <c r="E139" s="16">
        <f t="shared" ref="E139:E199" si="11">D139/C139*100</f>
        <v>46.14926520026895</v>
      </c>
      <c r="F139" s="16">
        <v>4130.8</v>
      </c>
      <c r="G139" s="20">
        <f t="shared" si="9"/>
        <v>116.3116103418224</v>
      </c>
    </row>
    <row r="140" spans="1:8" s="11" customFormat="1" ht="12" outlineLevel="3" x14ac:dyDescent="0.25">
      <c r="A140" s="14"/>
      <c r="B140" s="15" t="s">
        <v>136</v>
      </c>
      <c r="C140" s="22">
        <v>9390.5</v>
      </c>
      <c r="D140" s="17">
        <v>4565.6000000000004</v>
      </c>
      <c r="E140" s="16">
        <f t="shared" si="11"/>
        <v>48.619349342420534</v>
      </c>
      <c r="F140" s="17">
        <v>3881.2</v>
      </c>
      <c r="G140" s="20">
        <f t="shared" si="9"/>
        <v>117.63372152942391</v>
      </c>
    </row>
    <row r="141" spans="1:8" s="11" customFormat="1" ht="12" outlineLevel="3" x14ac:dyDescent="0.25">
      <c r="A141" s="8" t="s">
        <v>263</v>
      </c>
      <c r="B141" s="9" t="s">
        <v>264</v>
      </c>
      <c r="C141" s="20">
        <v>0</v>
      </c>
      <c r="D141" s="16">
        <v>0</v>
      </c>
      <c r="E141" s="16"/>
      <c r="F141" s="17">
        <v>3509.4</v>
      </c>
      <c r="G141" s="20"/>
    </row>
    <row r="142" spans="1:8" ht="12" outlineLevel="3" x14ac:dyDescent="0.25">
      <c r="A142" s="8" t="s">
        <v>143</v>
      </c>
      <c r="B142" s="9" t="s">
        <v>144</v>
      </c>
      <c r="C142" s="20">
        <v>260.39999999999998</v>
      </c>
      <c r="D142" s="16">
        <v>0</v>
      </c>
      <c r="E142" s="16"/>
      <c r="F142" s="16">
        <v>0</v>
      </c>
      <c r="G142" s="20"/>
    </row>
    <row r="143" spans="1:8" ht="12" outlineLevel="3" x14ac:dyDescent="0.25">
      <c r="A143" s="8" t="s">
        <v>145</v>
      </c>
      <c r="B143" s="9" t="s">
        <v>146</v>
      </c>
      <c r="C143" s="20">
        <v>110608.4</v>
      </c>
      <c r="D143" s="16">
        <v>47296.5</v>
      </c>
      <c r="E143" s="16">
        <f t="shared" si="11"/>
        <v>42.760314768136958</v>
      </c>
      <c r="F143" s="16">
        <v>45981.2</v>
      </c>
      <c r="G143" s="20">
        <f t="shared" si="9"/>
        <v>102.86051690690978</v>
      </c>
    </row>
    <row r="144" spans="1:8" s="11" customFormat="1" ht="12" outlineLevel="3" x14ac:dyDescent="0.25">
      <c r="A144" s="14"/>
      <c r="B144" s="15" t="s">
        <v>136</v>
      </c>
      <c r="C144" s="22">
        <v>76559.5</v>
      </c>
      <c r="D144" s="17">
        <v>35380.400000000001</v>
      </c>
      <c r="E144" s="16">
        <f t="shared" si="11"/>
        <v>46.212945486843573</v>
      </c>
      <c r="F144" s="17">
        <v>33527.1</v>
      </c>
      <c r="G144" s="20">
        <f t="shared" si="9"/>
        <v>105.52776708990639</v>
      </c>
    </row>
    <row r="145" spans="1:8" s="11" customFormat="1" ht="12" outlineLevel="3" x14ac:dyDescent="0.25">
      <c r="A145" s="14"/>
      <c r="B145" s="15" t="s">
        <v>147</v>
      </c>
      <c r="C145" s="22"/>
      <c r="D145" s="17"/>
      <c r="E145" s="16"/>
      <c r="F145" s="17"/>
      <c r="G145" s="20"/>
    </row>
    <row r="146" spans="1:8" s="11" customFormat="1" ht="12" outlineLevel="3" x14ac:dyDescent="0.25">
      <c r="A146" s="14"/>
      <c r="B146" s="15" t="s">
        <v>148</v>
      </c>
      <c r="C146" s="22">
        <v>3540.4</v>
      </c>
      <c r="D146" s="17">
        <v>1175.4000000000001</v>
      </c>
      <c r="E146" s="16">
        <f t="shared" si="11"/>
        <v>33.199638458931197</v>
      </c>
      <c r="F146" s="17">
        <v>1022.3</v>
      </c>
      <c r="G146" s="20">
        <f t="shared" si="9"/>
        <v>114.97603443216278</v>
      </c>
    </row>
    <row r="147" spans="1:8" s="11" customFormat="1" ht="12" outlineLevel="3" x14ac:dyDescent="0.25">
      <c r="A147" s="14"/>
      <c r="B147" s="15" t="s">
        <v>136</v>
      </c>
      <c r="C147" s="22">
        <v>3058.4</v>
      </c>
      <c r="D147" s="17">
        <v>1024.9000000000001</v>
      </c>
      <c r="E147" s="16">
        <f t="shared" si="11"/>
        <v>33.510986136541987</v>
      </c>
      <c r="F147" s="17">
        <v>881.3</v>
      </c>
      <c r="G147" s="20">
        <f t="shared" si="9"/>
        <v>116.29411097242712</v>
      </c>
    </row>
    <row r="148" spans="1:8" s="11" customFormat="1" ht="12" outlineLevel="3" x14ac:dyDescent="0.25">
      <c r="A148" s="14"/>
      <c r="B148" s="15" t="s">
        <v>149</v>
      </c>
      <c r="C148" s="22">
        <v>67834.399999999994</v>
      </c>
      <c r="D148" s="17">
        <v>30368.1</v>
      </c>
      <c r="E148" s="16">
        <f t="shared" si="11"/>
        <v>44.767993820244598</v>
      </c>
      <c r="F148" s="17">
        <v>26662.400000000001</v>
      </c>
      <c r="G148" s="22">
        <f t="shared" si="9"/>
        <v>113.89859877580413</v>
      </c>
    </row>
    <row r="149" spans="1:8" s="11" customFormat="1" ht="12" outlineLevel="3" x14ac:dyDescent="0.25">
      <c r="A149" s="14"/>
      <c r="B149" s="15" t="s">
        <v>136</v>
      </c>
      <c r="C149" s="22">
        <v>44865.1</v>
      </c>
      <c r="D149" s="17">
        <v>15848.3</v>
      </c>
      <c r="E149" s="16">
        <f t="shared" si="11"/>
        <v>35.324338962801818</v>
      </c>
      <c r="F149" s="17">
        <v>18177.3</v>
      </c>
      <c r="G149" s="22">
        <f t="shared" si="9"/>
        <v>87.187316048037928</v>
      </c>
    </row>
    <row r="150" spans="1:8" s="11" customFormat="1" ht="12" outlineLevel="3" x14ac:dyDescent="0.25">
      <c r="A150" s="14"/>
      <c r="B150" s="15" t="s">
        <v>150</v>
      </c>
      <c r="C150" s="22">
        <v>15002.5</v>
      </c>
      <c r="D150" s="17">
        <v>6397.7</v>
      </c>
      <c r="E150" s="16">
        <f t="shared" si="11"/>
        <v>42.644225962339611</v>
      </c>
      <c r="F150" s="17">
        <v>7061.8</v>
      </c>
      <c r="G150" s="22">
        <f t="shared" ref="G150:G203" si="12">D150/F150*100</f>
        <v>90.595882069727267</v>
      </c>
    </row>
    <row r="151" spans="1:8" s="11" customFormat="1" ht="12" outlineLevel="3" x14ac:dyDescent="0.25">
      <c r="A151" s="14"/>
      <c r="B151" s="15" t="s">
        <v>136</v>
      </c>
      <c r="C151" s="22">
        <v>14660</v>
      </c>
      <c r="D151" s="17">
        <v>6303</v>
      </c>
      <c r="E151" s="16">
        <f t="shared" si="11"/>
        <v>42.994542974079124</v>
      </c>
      <c r="F151" s="17">
        <v>6779.3</v>
      </c>
      <c r="G151" s="22">
        <f t="shared" si="12"/>
        <v>92.974200876196662</v>
      </c>
    </row>
    <row r="152" spans="1:8" s="10" customFormat="1" ht="11.4" outlineLevel="3" x14ac:dyDescent="0.2">
      <c r="A152" s="21" t="s">
        <v>151</v>
      </c>
      <c r="B152" s="28" t="s">
        <v>152</v>
      </c>
      <c r="C152" s="18">
        <f>C154+C156</f>
        <v>13507.3</v>
      </c>
      <c r="D152" s="18">
        <f>D154+D156</f>
        <v>4623.1000000000004</v>
      </c>
      <c r="E152" s="18">
        <f t="shared" si="11"/>
        <v>34.226677426280609</v>
      </c>
      <c r="F152" s="18">
        <f>F154+F156</f>
        <v>4573.3999999999996</v>
      </c>
      <c r="G152" s="18">
        <f t="shared" si="12"/>
        <v>101.08671885249487</v>
      </c>
      <c r="H152" s="24"/>
    </row>
    <row r="153" spans="1:8" s="11" customFormat="1" ht="12" outlineLevel="3" x14ac:dyDescent="0.25">
      <c r="A153" s="63"/>
      <c r="B153" s="64" t="s">
        <v>136</v>
      </c>
      <c r="C153" s="17">
        <f>C155+C157</f>
        <v>6331.5999999999995</v>
      </c>
      <c r="D153" s="17">
        <f>D155+D157</f>
        <v>3069.2000000000003</v>
      </c>
      <c r="E153" s="16">
        <f t="shared" si="11"/>
        <v>48.474319287383928</v>
      </c>
      <c r="F153" s="17">
        <v>3023.1</v>
      </c>
      <c r="G153" s="17">
        <f t="shared" si="12"/>
        <v>101.52492474612154</v>
      </c>
      <c r="H153" s="65"/>
    </row>
    <row r="154" spans="1:8" ht="24" outlineLevel="3" x14ac:dyDescent="0.25">
      <c r="A154" s="66" t="s">
        <v>153</v>
      </c>
      <c r="B154" s="67" t="s">
        <v>154</v>
      </c>
      <c r="C154" s="16">
        <v>6040.1</v>
      </c>
      <c r="D154" s="16">
        <v>1077.9000000000001</v>
      </c>
      <c r="E154" s="16">
        <f t="shared" si="11"/>
        <v>17.845731030943195</v>
      </c>
      <c r="F154" s="16">
        <v>1072.2</v>
      </c>
      <c r="G154" s="16">
        <f t="shared" si="12"/>
        <v>100.53161723559039</v>
      </c>
      <c r="H154" s="12"/>
    </row>
    <row r="155" spans="1:8" s="11" customFormat="1" ht="12" outlineLevel="3" x14ac:dyDescent="0.25">
      <c r="A155" s="63"/>
      <c r="B155" s="64" t="s">
        <v>136</v>
      </c>
      <c r="C155" s="17">
        <v>1092.7</v>
      </c>
      <c r="D155" s="17">
        <v>367.9</v>
      </c>
      <c r="E155" s="16">
        <f t="shared" si="11"/>
        <v>33.668893566395163</v>
      </c>
      <c r="F155" s="17">
        <v>396.1</v>
      </c>
      <c r="G155" s="17">
        <f t="shared" si="12"/>
        <v>92.880585710679114</v>
      </c>
      <c r="H155" s="65"/>
    </row>
    <row r="156" spans="1:8" ht="12" outlineLevel="3" x14ac:dyDescent="0.25">
      <c r="A156" s="66" t="s">
        <v>155</v>
      </c>
      <c r="B156" s="67" t="s">
        <v>156</v>
      </c>
      <c r="C156" s="16">
        <v>7467.2</v>
      </c>
      <c r="D156" s="16">
        <v>3545.2</v>
      </c>
      <c r="E156" s="16">
        <f t="shared" si="11"/>
        <v>47.476965931004926</v>
      </c>
      <c r="F156" s="16">
        <v>3501.2</v>
      </c>
      <c r="G156" s="16">
        <f t="shared" si="12"/>
        <v>101.25671198446247</v>
      </c>
      <c r="H156" s="12"/>
    </row>
    <row r="157" spans="1:8" s="11" customFormat="1" ht="12" outlineLevel="3" x14ac:dyDescent="0.25">
      <c r="A157" s="63"/>
      <c r="B157" s="64" t="s">
        <v>136</v>
      </c>
      <c r="C157" s="17">
        <v>5238.8999999999996</v>
      </c>
      <c r="D157" s="17">
        <v>2701.3</v>
      </c>
      <c r="E157" s="16">
        <f t="shared" si="11"/>
        <v>51.562350875183725</v>
      </c>
      <c r="F157" s="17">
        <v>2627</v>
      </c>
      <c r="G157" s="17">
        <f t="shared" si="12"/>
        <v>102.8283212790255</v>
      </c>
      <c r="H157" s="65"/>
    </row>
    <row r="158" spans="1:8" s="10" customFormat="1" ht="11.4" outlineLevel="3" x14ac:dyDescent="0.2">
      <c r="A158" s="21" t="s">
        <v>157</v>
      </c>
      <c r="B158" s="28" t="s">
        <v>158</v>
      </c>
      <c r="C158" s="18">
        <f>C159+C161+C163</f>
        <v>109785.1</v>
      </c>
      <c r="D158" s="18">
        <f>D159+D161+D163</f>
        <v>19722.7</v>
      </c>
      <c r="E158" s="18">
        <f t="shared" si="11"/>
        <v>17.964824006172059</v>
      </c>
      <c r="F158" s="18">
        <f>F159+F161+F163</f>
        <v>20950.5</v>
      </c>
      <c r="G158" s="18">
        <f t="shared" si="12"/>
        <v>94.139519343213777</v>
      </c>
      <c r="H158" s="24"/>
    </row>
    <row r="159" spans="1:8" ht="12" outlineLevel="3" x14ac:dyDescent="0.25">
      <c r="A159" s="66" t="s">
        <v>159</v>
      </c>
      <c r="B159" s="67" t="s">
        <v>160</v>
      </c>
      <c r="C159" s="16">
        <v>378</v>
      </c>
      <c r="D159" s="16">
        <v>64</v>
      </c>
      <c r="E159" s="16">
        <f t="shared" si="11"/>
        <v>16.93121693121693</v>
      </c>
      <c r="F159" s="16">
        <v>0</v>
      </c>
      <c r="G159" s="16"/>
      <c r="H159" s="12"/>
    </row>
    <row r="160" spans="1:8" s="11" customFormat="1" ht="12" outlineLevel="3" x14ac:dyDescent="0.25">
      <c r="A160" s="63"/>
      <c r="B160" s="64" t="s">
        <v>136</v>
      </c>
      <c r="C160" s="17">
        <v>246.9</v>
      </c>
      <c r="D160" s="17">
        <v>0</v>
      </c>
      <c r="E160" s="16">
        <f t="shared" si="11"/>
        <v>0</v>
      </c>
      <c r="F160" s="17">
        <v>0</v>
      </c>
      <c r="G160" s="17"/>
      <c r="H160" s="65"/>
    </row>
    <row r="161" spans="1:8" ht="12" outlineLevel="3" x14ac:dyDescent="0.25">
      <c r="A161" s="66" t="s">
        <v>161</v>
      </c>
      <c r="B161" s="67" t="s">
        <v>162</v>
      </c>
      <c r="C161" s="16">
        <v>108707.1</v>
      </c>
      <c r="D161" s="16">
        <v>19658.7</v>
      </c>
      <c r="E161" s="16">
        <f t="shared" si="11"/>
        <v>18.084099382653019</v>
      </c>
      <c r="F161" s="16">
        <v>20950.5</v>
      </c>
      <c r="G161" s="16">
        <f t="shared" si="12"/>
        <v>93.834037373809693</v>
      </c>
      <c r="H161" s="12"/>
    </row>
    <row r="162" spans="1:8" s="11" customFormat="1" ht="12" outlineLevel="3" x14ac:dyDescent="0.25">
      <c r="A162" s="63"/>
      <c r="B162" s="64" t="s">
        <v>136</v>
      </c>
      <c r="C162" s="17">
        <v>19054.5</v>
      </c>
      <c r="D162" s="17">
        <v>8413.7000000000007</v>
      </c>
      <c r="E162" s="16">
        <f t="shared" si="11"/>
        <v>44.155973654517311</v>
      </c>
      <c r="F162" s="17">
        <v>8687.9</v>
      </c>
      <c r="G162" s="17">
        <f t="shared" si="12"/>
        <v>96.843886324658442</v>
      </c>
      <c r="H162" s="65"/>
    </row>
    <row r="163" spans="1:8" ht="12" outlineLevel="3" x14ac:dyDescent="0.25">
      <c r="A163" s="66" t="s">
        <v>163</v>
      </c>
      <c r="B163" s="67" t="s">
        <v>164</v>
      </c>
      <c r="C163" s="16">
        <v>700</v>
      </c>
      <c r="D163" s="16">
        <v>0</v>
      </c>
      <c r="E163" s="16"/>
      <c r="F163" s="16">
        <v>0</v>
      </c>
      <c r="G163" s="16"/>
      <c r="H163" s="12"/>
    </row>
    <row r="164" spans="1:8" s="10" customFormat="1" ht="11.4" outlineLevel="3" x14ac:dyDescent="0.2">
      <c r="A164" s="21" t="s">
        <v>165</v>
      </c>
      <c r="B164" s="28" t="s">
        <v>166</v>
      </c>
      <c r="C164" s="18">
        <f>C166+C167+C168+C169</f>
        <v>149673.20000000001</v>
      </c>
      <c r="D164" s="18">
        <f>D166+D167+D168+D169</f>
        <v>46087.399999999994</v>
      </c>
      <c r="E164" s="18">
        <f t="shared" si="11"/>
        <v>30.792018878463207</v>
      </c>
      <c r="F164" s="18">
        <f>F166+F167+F168+F169</f>
        <v>50969.2</v>
      </c>
      <c r="G164" s="18">
        <f t="shared" si="12"/>
        <v>90.422058811988421</v>
      </c>
      <c r="H164" s="24"/>
    </row>
    <row r="165" spans="1:8" s="11" customFormat="1" ht="12" outlineLevel="3" x14ac:dyDescent="0.25">
      <c r="A165" s="63"/>
      <c r="B165" s="64" t="s">
        <v>136</v>
      </c>
      <c r="C165" s="17">
        <v>27465</v>
      </c>
      <c r="D165" s="17">
        <v>12158.3</v>
      </c>
      <c r="E165" s="16">
        <f t="shared" si="11"/>
        <v>44.268341525578002</v>
      </c>
      <c r="F165" s="17">
        <v>10883.7</v>
      </c>
      <c r="G165" s="17">
        <f t="shared" si="12"/>
        <v>111.71109089739701</v>
      </c>
      <c r="H165" s="65"/>
    </row>
    <row r="166" spans="1:8" ht="12" outlineLevel="3" x14ac:dyDescent="0.25">
      <c r="A166" s="66" t="s">
        <v>167</v>
      </c>
      <c r="B166" s="67" t="s">
        <v>168</v>
      </c>
      <c r="C166" s="16">
        <v>660</v>
      </c>
      <c r="D166" s="16">
        <v>307.10000000000002</v>
      </c>
      <c r="E166" s="16">
        <f t="shared" si="11"/>
        <v>46.530303030303031</v>
      </c>
      <c r="F166" s="16">
        <v>821.1</v>
      </c>
      <c r="G166" s="16"/>
      <c r="H166" s="12"/>
    </row>
    <row r="167" spans="1:8" ht="12" outlineLevel="3" x14ac:dyDescent="0.25">
      <c r="A167" s="66" t="s">
        <v>169</v>
      </c>
      <c r="B167" s="67" t="s">
        <v>170</v>
      </c>
      <c r="C167" s="16">
        <v>37649.4</v>
      </c>
      <c r="D167" s="16">
        <v>16350</v>
      </c>
      <c r="E167" s="16">
        <f t="shared" si="11"/>
        <v>43.426986884253132</v>
      </c>
      <c r="F167" s="16">
        <v>25818.400000000001</v>
      </c>
      <c r="G167" s="16">
        <f t="shared" si="12"/>
        <v>63.326929631580576</v>
      </c>
      <c r="H167" s="12"/>
    </row>
    <row r="168" spans="1:8" ht="12" outlineLevel="3" x14ac:dyDescent="0.25">
      <c r="A168" s="66" t="s">
        <v>171</v>
      </c>
      <c r="B168" s="67" t="s">
        <v>172</v>
      </c>
      <c r="C168" s="16">
        <v>100849.1</v>
      </c>
      <c r="D168" s="16">
        <v>24997.1</v>
      </c>
      <c r="E168" s="16">
        <f t="shared" si="11"/>
        <v>24.786636668051571</v>
      </c>
      <c r="F168" s="16">
        <v>20247.599999999999</v>
      </c>
      <c r="G168" s="16">
        <f t="shared" si="12"/>
        <v>123.45710108852408</v>
      </c>
      <c r="H168" s="12"/>
    </row>
    <row r="169" spans="1:8" ht="12" outlineLevel="3" x14ac:dyDescent="0.25">
      <c r="A169" s="66" t="s">
        <v>173</v>
      </c>
      <c r="B169" s="67" t="s">
        <v>174</v>
      </c>
      <c r="C169" s="16">
        <v>10514.7</v>
      </c>
      <c r="D169" s="16">
        <v>4433.2</v>
      </c>
      <c r="E169" s="16">
        <f t="shared" si="11"/>
        <v>42.161925684993385</v>
      </c>
      <c r="F169" s="16">
        <v>4082.1</v>
      </c>
      <c r="G169" s="16">
        <f t="shared" si="12"/>
        <v>108.60096518948581</v>
      </c>
      <c r="H169" s="12"/>
    </row>
    <row r="170" spans="1:8" s="11" customFormat="1" ht="12" outlineLevel="3" x14ac:dyDescent="0.25">
      <c r="A170" s="63"/>
      <c r="B170" s="64" t="s">
        <v>136</v>
      </c>
      <c r="C170" s="17">
        <v>9624.2000000000007</v>
      </c>
      <c r="D170" s="17">
        <v>4155.8999999999996</v>
      </c>
      <c r="E170" s="16">
        <f t="shared" si="11"/>
        <v>43.181770952390842</v>
      </c>
      <c r="F170" s="17">
        <v>3724.8</v>
      </c>
      <c r="G170" s="17">
        <f t="shared" si="12"/>
        <v>111.57377577319588</v>
      </c>
      <c r="H170" s="65"/>
    </row>
    <row r="171" spans="1:8" s="11" customFormat="1" ht="12" outlineLevel="3" x14ac:dyDescent="0.25">
      <c r="A171" s="21" t="s">
        <v>283</v>
      </c>
      <c r="B171" s="28" t="s">
        <v>284</v>
      </c>
      <c r="C171" s="18">
        <f>C172</f>
        <v>2228.8000000000002</v>
      </c>
      <c r="D171" s="18">
        <f>D172</f>
        <v>0</v>
      </c>
      <c r="E171" s="16"/>
      <c r="F171" s="18">
        <f>F172</f>
        <v>0</v>
      </c>
      <c r="G171" s="18"/>
      <c r="H171" s="65"/>
    </row>
    <row r="172" spans="1:8" s="11" customFormat="1" ht="12" outlineLevel="3" x14ac:dyDescent="0.25">
      <c r="A172" s="66" t="s">
        <v>285</v>
      </c>
      <c r="B172" s="67" t="s">
        <v>286</v>
      </c>
      <c r="C172" s="16">
        <v>2228.8000000000002</v>
      </c>
      <c r="D172" s="16">
        <v>0</v>
      </c>
      <c r="E172" s="16"/>
      <c r="F172" s="16">
        <v>0</v>
      </c>
      <c r="G172" s="16"/>
      <c r="H172" s="65"/>
    </row>
    <row r="173" spans="1:8" s="10" customFormat="1" ht="11.4" outlineLevel="3" x14ac:dyDescent="0.2">
      <c r="A173" s="21" t="s">
        <v>175</v>
      </c>
      <c r="B173" s="28" t="s">
        <v>176</v>
      </c>
      <c r="C173" s="18">
        <f>C175+C176+C179+C180+C177+C178</f>
        <v>908415.7</v>
      </c>
      <c r="D173" s="18">
        <f>D175+D176+D179+D180+D177+D178</f>
        <v>428088.39999999997</v>
      </c>
      <c r="E173" s="18">
        <f t="shared" si="11"/>
        <v>47.124724946959859</v>
      </c>
      <c r="F173" s="18">
        <f>F175+F176+F179+F180+F177</f>
        <v>432960.1</v>
      </c>
      <c r="G173" s="18">
        <f t="shared" si="12"/>
        <v>98.874792388490292</v>
      </c>
      <c r="H173" s="24"/>
    </row>
    <row r="174" spans="1:8" s="11" customFormat="1" ht="12" outlineLevel="3" x14ac:dyDescent="0.25">
      <c r="A174" s="63"/>
      <c r="B174" s="64" t="s">
        <v>136</v>
      </c>
      <c r="C174" s="17">
        <v>683313.1</v>
      </c>
      <c r="D174" s="17">
        <v>351700.4</v>
      </c>
      <c r="E174" s="16">
        <f t="shared" si="11"/>
        <v>51.469875229964131</v>
      </c>
      <c r="F174" s="17">
        <v>335745.5</v>
      </c>
      <c r="G174" s="17">
        <f t="shared" si="12"/>
        <v>104.7520815617782</v>
      </c>
      <c r="H174" s="65"/>
    </row>
    <row r="175" spans="1:8" ht="12" outlineLevel="3" x14ac:dyDescent="0.25">
      <c r="A175" s="66" t="s">
        <v>177</v>
      </c>
      <c r="B175" s="67" t="s">
        <v>178</v>
      </c>
      <c r="C175" s="16">
        <v>302081.2</v>
      </c>
      <c r="D175" s="16">
        <v>133039.9</v>
      </c>
      <c r="E175" s="16">
        <f t="shared" si="11"/>
        <v>44.041105504083006</v>
      </c>
      <c r="F175" s="16">
        <v>101641.4</v>
      </c>
      <c r="G175" s="16">
        <f t="shared" si="12"/>
        <v>130.89144777620143</v>
      </c>
      <c r="H175" s="12"/>
    </row>
    <row r="176" spans="1:8" ht="12" outlineLevel="3" x14ac:dyDescent="0.25">
      <c r="A176" s="66" t="s">
        <v>179</v>
      </c>
      <c r="B176" s="67" t="s">
        <v>180</v>
      </c>
      <c r="C176" s="16">
        <v>488247.8</v>
      </c>
      <c r="D176" s="16">
        <v>243651.20000000001</v>
      </c>
      <c r="E176" s="16">
        <f t="shared" si="11"/>
        <v>49.903184407589755</v>
      </c>
      <c r="F176" s="16">
        <v>266491.90000000002</v>
      </c>
      <c r="G176" s="16">
        <f t="shared" si="12"/>
        <v>91.429120359755771</v>
      </c>
      <c r="H176" s="12"/>
    </row>
    <row r="177" spans="1:8" ht="12" outlineLevel="3" x14ac:dyDescent="0.25">
      <c r="A177" s="66" t="s">
        <v>252</v>
      </c>
      <c r="B177" s="67" t="s">
        <v>253</v>
      </c>
      <c r="C177" s="16">
        <v>62478.9</v>
      </c>
      <c r="D177" s="16">
        <v>30864.9</v>
      </c>
      <c r="E177" s="16">
        <f t="shared" si="11"/>
        <v>49.40051761474674</v>
      </c>
      <c r="F177" s="16">
        <v>43885.599999999999</v>
      </c>
      <c r="G177" s="16">
        <f t="shared" si="12"/>
        <v>70.330358933226393</v>
      </c>
      <c r="H177" s="12"/>
    </row>
    <row r="178" spans="1:8" ht="12" outlineLevel="3" x14ac:dyDescent="0.25">
      <c r="A178" s="66" t="s">
        <v>328</v>
      </c>
      <c r="B178" s="67" t="s">
        <v>329</v>
      </c>
      <c r="C178" s="16">
        <v>127.2</v>
      </c>
      <c r="D178" s="16">
        <v>56.6</v>
      </c>
      <c r="E178" s="16">
        <f t="shared" si="11"/>
        <v>44.496855345911953</v>
      </c>
      <c r="F178" s="16"/>
      <c r="G178" s="16"/>
      <c r="H178" s="12"/>
    </row>
    <row r="179" spans="1:8" ht="12" outlineLevel="3" x14ac:dyDescent="0.25">
      <c r="A179" s="66" t="s">
        <v>181</v>
      </c>
      <c r="B179" s="67" t="s">
        <v>182</v>
      </c>
      <c r="C179" s="16">
        <v>29275.9</v>
      </c>
      <c r="D179" s="16">
        <v>8763</v>
      </c>
      <c r="E179" s="16">
        <f t="shared" si="11"/>
        <v>29.932470052158944</v>
      </c>
      <c r="F179" s="16">
        <v>9604.1</v>
      </c>
      <c r="G179" s="16">
        <f t="shared" si="12"/>
        <v>91.242281942087232</v>
      </c>
      <c r="H179" s="12"/>
    </row>
    <row r="180" spans="1:8" ht="12" outlineLevel="3" x14ac:dyDescent="0.25">
      <c r="A180" s="66" t="s">
        <v>183</v>
      </c>
      <c r="B180" s="67" t="s">
        <v>184</v>
      </c>
      <c r="C180" s="16">
        <v>26204.7</v>
      </c>
      <c r="D180" s="16">
        <v>11712.8</v>
      </c>
      <c r="E180" s="16">
        <f t="shared" si="11"/>
        <v>44.697325288974874</v>
      </c>
      <c r="F180" s="16">
        <v>11337.1</v>
      </c>
      <c r="G180" s="16">
        <f t="shared" si="12"/>
        <v>103.31389861604818</v>
      </c>
      <c r="H180" s="12"/>
    </row>
    <row r="181" spans="1:8" s="10" customFormat="1" ht="11.4" outlineLevel="3" x14ac:dyDescent="0.2">
      <c r="A181" s="21" t="s">
        <v>185</v>
      </c>
      <c r="B181" s="28" t="s">
        <v>186</v>
      </c>
      <c r="C181" s="18">
        <f>C183</f>
        <v>108691.6</v>
      </c>
      <c r="D181" s="18">
        <f>D183</f>
        <v>49154.400000000001</v>
      </c>
      <c r="E181" s="18">
        <f t="shared" si="11"/>
        <v>45.223733940801317</v>
      </c>
      <c r="F181" s="18">
        <f>F183</f>
        <v>47958.6</v>
      </c>
      <c r="G181" s="18">
        <f t="shared" si="12"/>
        <v>102.49340055798126</v>
      </c>
      <c r="H181" s="24"/>
    </row>
    <row r="182" spans="1:8" s="11" customFormat="1" ht="12" outlineLevel="3" x14ac:dyDescent="0.25">
      <c r="A182" s="63"/>
      <c r="B182" s="64" t="s">
        <v>136</v>
      </c>
      <c r="C182" s="17">
        <v>70122</v>
      </c>
      <c r="D182" s="17">
        <v>34507.599999999999</v>
      </c>
      <c r="E182" s="16">
        <f t="shared" si="11"/>
        <v>49.210804027266761</v>
      </c>
      <c r="F182" s="17">
        <v>32571.1</v>
      </c>
      <c r="G182" s="17">
        <f t="shared" si="12"/>
        <v>105.94545471292034</v>
      </c>
      <c r="H182" s="65"/>
    </row>
    <row r="183" spans="1:8" ht="12" outlineLevel="3" x14ac:dyDescent="0.25">
      <c r="A183" s="66" t="s">
        <v>187</v>
      </c>
      <c r="B183" s="67" t="s">
        <v>188</v>
      </c>
      <c r="C183" s="16">
        <v>108691.6</v>
      </c>
      <c r="D183" s="16">
        <v>49154.400000000001</v>
      </c>
      <c r="E183" s="16">
        <f t="shared" si="11"/>
        <v>45.223733940801317</v>
      </c>
      <c r="F183" s="16">
        <v>47958.6</v>
      </c>
      <c r="G183" s="16">
        <f t="shared" si="12"/>
        <v>102.49340055798126</v>
      </c>
      <c r="H183" s="12"/>
    </row>
    <row r="184" spans="1:8" s="10" customFormat="1" ht="11.4" outlineLevel="3" x14ac:dyDescent="0.2">
      <c r="A184" s="21" t="s">
        <v>245</v>
      </c>
      <c r="B184" s="28" t="s">
        <v>244</v>
      </c>
      <c r="C184" s="18">
        <f>C185</f>
        <v>0</v>
      </c>
      <c r="D184" s="18">
        <f>D185</f>
        <v>0</v>
      </c>
      <c r="E184" s="18"/>
      <c r="F184" s="18">
        <f>F185</f>
        <v>539.9</v>
      </c>
      <c r="G184" s="18"/>
      <c r="H184" s="24"/>
    </row>
    <row r="185" spans="1:8" ht="12" outlineLevel="3" x14ac:dyDescent="0.25">
      <c r="A185" s="66" t="s">
        <v>246</v>
      </c>
      <c r="B185" s="67" t="s">
        <v>247</v>
      </c>
      <c r="C185" s="16">
        <v>0</v>
      </c>
      <c r="D185" s="16">
        <v>0</v>
      </c>
      <c r="E185" s="16"/>
      <c r="F185" s="16">
        <v>539.9</v>
      </c>
      <c r="G185" s="16"/>
      <c r="H185" s="12"/>
    </row>
    <row r="186" spans="1:8" s="10" customFormat="1" ht="11.4" outlineLevel="3" x14ac:dyDescent="0.2">
      <c r="A186" s="21">
        <v>1000</v>
      </c>
      <c r="B186" s="28" t="s">
        <v>189</v>
      </c>
      <c r="C186" s="18">
        <f>C188+C189+C190+C191</f>
        <v>83215.799999999988</v>
      </c>
      <c r="D186" s="18">
        <f>D188+D189+D190+D191</f>
        <v>48646.600000000006</v>
      </c>
      <c r="E186" s="18">
        <f t="shared" si="11"/>
        <v>58.458369684603184</v>
      </c>
      <c r="F186" s="18">
        <f>F188+F189+F190</f>
        <v>48295.5</v>
      </c>
      <c r="G186" s="18">
        <f t="shared" si="12"/>
        <v>100.72698284519264</v>
      </c>
      <c r="H186" s="24"/>
    </row>
    <row r="187" spans="1:8" s="11" customFormat="1" ht="12" outlineLevel="3" x14ac:dyDescent="0.25">
      <c r="A187" s="63"/>
      <c r="B187" s="64" t="s">
        <v>136</v>
      </c>
      <c r="C187" s="17">
        <v>4309.1000000000004</v>
      </c>
      <c r="D187" s="17">
        <v>2579.5</v>
      </c>
      <c r="E187" s="16">
        <f t="shared" si="11"/>
        <v>59.861688055510434</v>
      </c>
      <c r="F187" s="17">
        <v>1347.2</v>
      </c>
      <c r="G187" s="17">
        <f t="shared" si="12"/>
        <v>191.4711995249406</v>
      </c>
      <c r="H187" s="65"/>
    </row>
    <row r="188" spans="1:8" ht="12" outlineLevel="3" x14ac:dyDescent="0.25">
      <c r="A188" s="66" t="s">
        <v>190</v>
      </c>
      <c r="B188" s="67" t="s">
        <v>191</v>
      </c>
      <c r="C188" s="16">
        <v>7548</v>
      </c>
      <c r="D188" s="16">
        <v>3751.8</v>
      </c>
      <c r="E188" s="16">
        <f t="shared" si="11"/>
        <v>49.705882352941174</v>
      </c>
      <c r="F188" s="16">
        <v>3530.6</v>
      </c>
      <c r="G188" s="16">
        <f t="shared" si="12"/>
        <v>106.26522404123946</v>
      </c>
      <c r="H188" s="12"/>
    </row>
    <row r="189" spans="1:8" ht="12" outlineLevel="3" x14ac:dyDescent="0.25">
      <c r="A189" s="66" t="s">
        <v>325</v>
      </c>
      <c r="B189" s="67" t="s">
        <v>192</v>
      </c>
      <c r="C189" s="16">
        <v>40223</v>
      </c>
      <c r="D189" s="16">
        <v>26296.3</v>
      </c>
      <c r="E189" s="16">
        <f t="shared" si="11"/>
        <v>65.37627725430724</v>
      </c>
      <c r="F189" s="16">
        <v>28700.7</v>
      </c>
      <c r="G189" s="16">
        <f t="shared" si="12"/>
        <v>91.62250398073914</v>
      </c>
      <c r="H189" s="12"/>
    </row>
    <row r="190" spans="1:8" ht="12" outlineLevel="3" x14ac:dyDescent="0.25">
      <c r="A190" s="66">
        <v>1004</v>
      </c>
      <c r="B190" s="67" t="s">
        <v>193</v>
      </c>
      <c r="C190" s="16">
        <v>30168.400000000001</v>
      </c>
      <c r="D190" s="16">
        <v>15081.7</v>
      </c>
      <c r="E190" s="16">
        <f t="shared" si="11"/>
        <v>49.991713183330901</v>
      </c>
      <c r="F190" s="16">
        <v>16064.2</v>
      </c>
      <c r="G190" s="16">
        <f t="shared" si="12"/>
        <v>93.883915787901046</v>
      </c>
      <c r="H190" s="12"/>
    </row>
    <row r="191" spans="1:8" ht="12" outlineLevel="3" x14ac:dyDescent="0.25">
      <c r="A191" s="66" t="s">
        <v>287</v>
      </c>
      <c r="B191" s="67" t="s">
        <v>288</v>
      </c>
      <c r="C191" s="16">
        <v>5276.4</v>
      </c>
      <c r="D191" s="16">
        <v>3516.8</v>
      </c>
      <c r="E191" s="16">
        <f t="shared" si="11"/>
        <v>66.651504813888266</v>
      </c>
      <c r="F191" s="16"/>
      <c r="G191" s="16"/>
      <c r="H191" s="12"/>
    </row>
    <row r="192" spans="1:8" s="10" customFormat="1" ht="11.4" outlineLevel="3" x14ac:dyDescent="0.2">
      <c r="A192" s="21">
        <v>1100</v>
      </c>
      <c r="B192" s="28" t="s">
        <v>194</v>
      </c>
      <c r="C192" s="18">
        <f>C195+C194</f>
        <v>47591.600000000006</v>
      </c>
      <c r="D192" s="18">
        <f>D195+D194</f>
        <v>20153.599999999999</v>
      </c>
      <c r="E192" s="18">
        <f t="shared" si="11"/>
        <v>42.34696879281217</v>
      </c>
      <c r="F192" s="18">
        <f>F195</f>
        <v>8152.5</v>
      </c>
      <c r="G192" s="18">
        <f t="shared" si="12"/>
        <v>247.20760502913217</v>
      </c>
      <c r="H192" s="24"/>
    </row>
    <row r="193" spans="1:9" s="11" customFormat="1" ht="12" outlineLevel="3" x14ac:dyDescent="0.25">
      <c r="A193" s="63"/>
      <c r="B193" s="64" t="s">
        <v>136</v>
      </c>
      <c r="C193" s="17">
        <v>35008</v>
      </c>
      <c r="D193" s="17">
        <v>16705.8</v>
      </c>
      <c r="E193" s="16">
        <f t="shared" si="11"/>
        <v>47.719949725776964</v>
      </c>
      <c r="F193" s="17">
        <v>5576.5</v>
      </c>
      <c r="G193" s="17">
        <f t="shared" si="12"/>
        <v>299.57500224154938</v>
      </c>
      <c r="H193" s="65"/>
    </row>
    <row r="194" spans="1:9" s="11" customFormat="1" ht="12" outlineLevel="3" x14ac:dyDescent="0.25">
      <c r="A194" s="66" t="s">
        <v>289</v>
      </c>
      <c r="B194" s="67" t="s">
        <v>290</v>
      </c>
      <c r="C194" s="16">
        <v>25071.9</v>
      </c>
      <c r="D194" s="16">
        <v>11686.2</v>
      </c>
      <c r="E194" s="16">
        <f t="shared" si="11"/>
        <v>46.610747490218138</v>
      </c>
      <c r="F194" s="16"/>
      <c r="G194" s="16"/>
      <c r="H194" s="65"/>
    </row>
    <row r="195" spans="1:9" ht="12" outlineLevel="3" x14ac:dyDescent="0.25">
      <c r="A195" s="66" t="s">
        <v>195</v>
      </c>
      <c r="B195" s="67" t="s">
        <v>196</v>
      </c>
      <c r="C195" s="16">
        <v>22519.7</v>
      </c>
      <c r="D195" s="16">
        <v>8467.4</v>
      </c>
      <c r="E195" s="16">
        <f t="shared" si="11"/>
        <v>37.599968027993263</v>
      </c>
      <c r="F195" s="16">
        <v>8152.5</v>
      </c>
      <c r="G195" s="16">
        <f t="shared" si="12"/>
        <v>103.8626188285802</v>
      </c>
      <c r="H195" s="12"/>
    </row>
    <row r="196" spans="1:9" s="10" customFormat="1" ht="11.4" outlineLevel="3" x14ac:dyDescent="0.2">
      <c r="A196" s="21">
        <v>1200</v>
      </c>
      <c r="B196" s="28" t="s">
        <v>197</v>
      </c>
      <c r="C196" s="18">
        <f>C198</f>
        <v>3172.2</v>
      </c>
      <c r="D196" s="18">
        <f>D198</f>
        <v>1435.9</v>
      </c>
      <c r="E196" s="18">
        <f t="shared" si="11"/>
        <v>45.265115692579286</v>
      </c>
      <c r="F196" s="18">
        <f>F198</f>
        <v>1386.2</v>
      </c>
      <c r="G196" s="18">
        <f t="shared" si="12"/>
        <v>103.5853412206031</v>
      </c>
      <c r="H196" s="24"/>
    </row>
    <row r="197" spans="1:9" s="11" customFormat="1" ht="12" outlineLevel="3" x14ac:dyDescent="0.25">
      <c r="A197" s="63"/>
      <c r="B197" s="64" t="s">
        <v>136</v>
      </c>
      <c r="C197" s="17">
        <v>1208.2</v>
      </c>
      <c r="D197" s="17">
        <v>627.29999999999995</v>
      </c>
      <c r="E197" s="16">
        <f t="shared" si="11"/>
        <v>51.920211885449419</v>
      </c>
      <c r="F197" s="17">
        <v>543.4</v>
      </c>
      <c r="G197" s="17">
        <f t="shared" si="12"/>
        <v>115.43982333456017</v>
      </c>
      <c r="H197" s="65"/>
    </row>
    <row r="198" spans="1:9" ht="12" outlineLevel="3" x14ac:dyDescent="0.25">
      <c r="A198" s="66" t="s">
        <v>198</v>
      </c>
      <c r="B198" s="67" t="s">
        <v>199</v>
      </c>
      <c r="C198" s="16">
        <v>3172.2</v>
      </c>
      <c r="D198" s="16">
        <v>1435.9</v>
      </c>
      <c r="E198" s="16">
        <f t="shared" si="11"/>
        <v>45.265115692579286</v>
      </c>
      <c r="F198" s="16">
        <v>1386.2</v>
      </c>
      <c r="G198" s="16">
        <f t="shared" si="12"/>
        <v>103.5853412206031</v>
      </c>
      <c r="H198" s="12"/>
    </row>
    <row r="199" spans="1:9" ht="13.5" customHeight="1" outlineLevel="3" x14ac:dyDescent="0.25">
      <c r="A199" s="21" t="s">
        <v>200</v>
      </c>
      <c r="B199" s="28" t="s">
        <v>201</v>
      </c>
      <c r="C199" s="18">
        <f>C200</f>
        <v>3026</v>
      </c>
      <c r="D199" s="18">
        <f>D200</f>
        <v>1766.3</v>
      </c>
      <c r="E199" s="18">
        <f t="shared" si="11"/>
        <v>58.370786516853933</v>
      </c>
      <c r="F199" s="18">
        <f>F200</f>
        <v>2794.6</v>
      </c>
      <c r="G199" s="18">
        <f t="shared" si="12"/>
        <v>63.204036355829096</v>
      </c>
      <c r="H199" s="12"/>
    </row>
    <row r="200" spans="1:9" ht="17.399999999999999" customHeight="1" outlineLevel="3" x14ac:dyDescent="0.25">
      <c r="A200" s="66" t="s">
        <v>202</v>
      </c>
      <c r="B200" s="67" t="s">
        <v>203</v>
      </c>
      <c r="C200" s="16">
        <v>3026</v>
      </c>
      <c r="D200" s="16">
        <v>1766.3</v>
      </c>
      <c r="E200" s="16">
        <f t="shared" ref="E200:E201" si="13">D200/C200*100</f>
        <v>58.370786516853933</v>
      </c>
      <c r="F200" s="16">
        <v>2794.6</v>
      </c>
      <c r="G200" s="16">
        <f t="shared" si="12"/>
        <v>63.204036355829096</v>
      </c>
      <c r="H200" s="12"/>
    </row>
    <row r="201" spans="1:9" s="10" customFormat="1" ht="11.4" outlineLevel="3" x14ac:dyDescent="0.2">
      <c r="A201" s="21"/>
      <c r="B201" s="28" t="s">
        <v>204</v>
      </c>
      <c r="C201" s="18">
        <f t="shared" ref="C201:D201" si="14">C130+C152+C158+C164+C171+C173+C181+C186+C192+C196+C199+C184</f>
        <v>1601452.3000000003</v>
      </c>
      <c r="D201" s="18">
        <f t="shared" si="14"/>
        <v>695104.5</v>
      </c>
      <c r="E201" s="18">
        <f t="shared" si="13"/>
        <v>43.404633406814547</v>
      </c>
      <c r="F201" s="18">
        <f>F130+F152+F158+F164+F171+F173+F181+F186+F192+F196+F199+F184</f>
        <v>701416.19999999984</v>
      </c>
      <c r="G201" s="18">
        <f t="shared" si="12"/>
        <v>99.100149098352759</v>
      </c>
      <c r="H201" s="24"/>
    </row>
    <row r="202" spans="1:9" s="11" customFormat="1" ht="12" outlineLevel="3" x14ac:dyDescent="0.25">
      <c r="A202" s="68"/>
      <c r="B202" s="64" t="s">
        <v>136</v>
      </c>
      <c r="C202" s="17">
        <f>C132+C134+C136+C140+C144+C153+C160+C162+C165+C174+C182+C187+C193+C197+C138</f>
        <v>976932.29999999993</v>
      </c>
      <c r="D202" s="17">
        <f>D132+D134+D136+D140+D144+D153+D160+D162+D165+D174+D182+D187+D193+D197+D138</f>
        <v>491382.4</v>
      </c>
      <c r="E202" s="16">
        <f>D202/C202*100</f>
        <v>50.298510961302036</v>
      </c>
      <c r="F202" s="17">
        <f>F132+F134+F136+F140+F144+F153+F160+F162+F165+F174+F182+F187+F193+F197</f>
        <v>462638.7</v>
      </c>
      <c r="G202" s="17">
        <f t="shared" si="12"/>
        <v>106.21299082848019</v>
      </c>
      <c r="H202" s="65"/>
      <c r="I202" s="65"/>
    </row>
    <row r="203" spans="1:9" s="10" customFormat="1" ht="11.4" outlineLevel="3" x14ac:dyDescent="0.2">
      <c r="A203" s="69"/>
      <c r="B203" s="28" t="s">
        <v>205</v>
      </c>
      <c r="C203" s="18">
        <v>-46394.3</v>
      </c>
      <c r="D203" s="18">
        <f>D128-D201</f>
        <v>17217.630000000005</v>
      </c>
      <c r="E203" s="18">
        <f>D203/C203*100</f>
        <v>-37.111520165192715</v>
      </c>
      <c r="F203" s="18">
        <f>F128-F201</f>
        <v>-11612.699999999837</v>
      </c>
      <c r="G203" s="18">
        <f t="shared" si="12"/>
        <v>-148.26551964659592</v>
      </c>
      <c r="H203" s="24"/>
      <c r="I203" s="24"/>
    </row>
    <row r="204" spans="1:9" ht="12" x14ac:dyDescent="0.25">
      <c r="A204" s="12"/>
      <c r="B204" s="25"/>
      <c r="C204" s="78"/>
      <c r="D204" s="78"/>
      <c r="F204" s="78"/>
      <c r="G204" s="61"/>
      <c r="H204" s="12"/>
      <c r="I204" s="12"/>
    </row>
    <row r="205" spans="1:9" ht="12" x14ac:dyDescent="0.25">
      <c r="A205" s="12"/>
      <c r="B205" s="25" t="s">
        <v>338</v>
      </c>
      <c r="C205" s="78"/>
      <c r="D205" s="73"/>
      <c r="E205" s="73"/>
      <c r="F205" s="74"/>
      <c r="G205" s="74"/>
      <c r="H205" s="12"/>
      <c r="I205" s="12"/>
    </row>
    <row r="206" spans="1:9" ht="12.75" customHeight="1" x14ac:dyDescent="0.25">
      <c r="A206" s="12"/>
      <c r="B206" s="25"/>
      <c r="F206" s="61" t="s">
        <v>339</v>
      </c>
      <c r="G206" s="61"/>
      <c r="H206" s="12"/>
      <c r="I206" s="12"/>
    </row>
    <row r="207" spans="1:9" ht="12.75" customHeight="1" x14ac:dyDescent="0.25">
      <c r="A207" s="12"/>
      <c r="B207" s="25"/>
      <c r="G207" s="61"/>
      <c r="H207" s="12"/>
      <c r="I207" s="12"/>
    </row>
  </sheetData>
  <customSheetViews>
    <customSheetView guid="{18A44355-9B01-4B30-A21D-D58AB6C16BB3}" showPageBreaks="1" showGridLines="0" fitToPage="1">
      <pane ySplit="5" topLeftCell="A168" activePane="bottomLeft" state="frozen"/>
      <selection pane="bottomLeft" activeCell="C182" sqref="C182"/>
      <pageMargins left="0.59055118110236227" right="0.19685039370078741" top="0.19685039370078741" bottom="0.19685039370078741" header="0.51181102362204722" footer="0.51181102362204722"/>
      <pageSetup paperSize="9" scale="64" fitToHeight="6" orientation="portrait" r:id="rId1"/>
      <headerFooter alignWithMargins="0"/>
    </customSheetView>
    <customSheetView guid="{40AF8D35-BE0F-4075-942A-A459537355E7}" showPageBreaks="1" showGridLines="0" fitToPage="1" hiddenRows="1" hiddenColumns="1" topLeftCell="B1">
      <pane ySplit="5" topLeftCell="A174" activePane="bottomLeft" state="frozen"/>
      <selection pane="bottomLeft" activeCell="F207" sqref="F207"/>
      <pageMargins left="0.59055118110236227" right="0.19685039370078741" top="0.19685039370078741" bottom="0.19685039370078741" header="0.51181102362204722" footer="0.51181102362204722"/>
      <pageSetup paperSize="9" scale="71" fitToHeight="6" orientation="portrait" r:id="rId2"/>
      <headerFooter alignWithMargins="0"/>
    </customSheetView>
    <customSheetView guid="{3BC8A2A8-E6DA-4580-831A-3F6F11ADCEF2}" showPageBreaks="1" showGridLines="0" fitToPage="1" hiddenRows="1">
      <pane ySplit="5" topLeftCell="A6" activePane="bottomLeft" state="frozen"/>
      <selection pane="bottomLeft" activeCell="B47" sqref="B47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3"/>
      <headerFooter alignWithMargins="0"/>
    </customSheetView>
    <customSheetView guid="{BF505269-B908-40DB-A66E-94DF9FB9B769}" scale="89" showGridLines="0" fitToPage="1" hiddenRows="1">
      <pane ySplit="5" topLeftCell="A132" activePane="bottomLeft" state="frozen"/>
      <selection pane="bottomLeft" activeCell="D140" sqref="D140:E140"/>
      <pageMargins left="0.35433070866141736" right="0.19685039370078741" top="0.19685039370078741" bottom="0.19685039370078741" header="0.51181102362204722" footer="0.51181102362204722"/>
      <pageSetup paperSize="9" scale="87" fitToHeight="6" orientation="portrait" r:id="rId4"/>
      <headerFooter alignWithMargins="0"/>
    </customSheetView>
    <customSheetView guid="{88127E63-12D7-4F66-B662-AB9F1540D418}" scale="76" showPageBreaks="1" showGridLines="0" fitToPage="1" hiddenRows="1">
      <pane ySplit="5" topLeftCell="A97" activePane="bottomLeft" state="frozen"/>
      <selection pane="bottomLeft" activeCell="E110" sqref="E110"/>
      <pageMargins left="0.35433070866141736" right="0.19685039370078741" top="0.19685039370078741" bottom="0.19685039370078741" header="0.51181102362204722" footer="0.51181102362204722"/>
      <pageSetup paperSize="9" scale="62" fitToHeight="6" orientation="portrait" r:id="rId5"/>
      <headerFooter alignWithMargins="0"/>
    </customSheetView>
  </customSheetViews>
  <mergeCells count="4">
    <mergeCell ref="D205:E205"/>
    <mergeCell ref="F205:G205"/>
    <mergeCell ref="A2:G2"/>
    <mergeCell ref="B3:G3"/>
  </mergeCells>
  <pageMargins left="0.35433070866141736" right="0.19685039370078741" top="0.19685039370078741" bottom="0.19685039370078741" header="0.51181102362204722" footer="0.51181102362204722"/>
  <pageSetup paperSize="9" scale="69" fitToHeight="6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34"/>
  <sheetViews>
    <sheetView workbookViewId="0">
      <selection activeCell="F19" sqref="F19"/>
    </sheetView>
  </sheetViews>
  <sheetFormatPr defaultRowHeight="13.2" x14ac:dyDescent="0.25"/>
  <cols>
    <col min="3" max="3" width="13.88671875" bestFit="1" customWidth="1"/>
    <col min="4" max="4" width="15.44140625" customWidth="1"/>
  </cols>
  <sheetData>
    <row r="15" spans="3:4" x14ac:dyDescent="0.25">
      <c r="C15" s="2"/>
      <c r="D15" s="2"/>
    </row>
    <row r="16" spans="3:4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x14ac:dyDescent="0.25">
      <c r="C19" s="1"/>
      <c r="D19" s="1"/>
    </row>
    <row r="20" spans="3:4" x14ac:dyDescent="0.25">
      <c r="C20" s="3"/>
      <c r="D20" s="3"/>
    </row>
    <row r="21" spans="3:4" x14ac:dyDescent="0.25">
      <c r="C21" s="1"/>
      <c r="D21" s="1"/>
    </row>
    <row r="22" spans="3:4" x14ac:dyDescent="0.25">
      <c r="C22" s="1"/>
      <c r="D22" s="1"/>
    </row>
    <row r="23" spans="3:4" x14ac:dyDescent="0.25">
      <c r="C23" s="1"/>
      <c r="D23" s="1"/>
    </row>
    <row r="24" spans="3:4" x14ac:dyDescent="0.25">
      <c r="C24" s="1"/>
      <c r="D24" s="1"/>
    </row>
    <row r="25" spans="3:4" x14ac:dyDescent="0.25">
      <c r="C25" s="1"/>
      <c r="D25" s="1"/>
    </row>
    <row r="26" spans="3:4" x14ac:dyDescent="0.25">
      <c r="C26" s="1"/>
      <c r="D26" s="1"/>
    </row>
    <row r="27" spans="3:4" x14ac:dyDescent="0.25">
      <c r="C27" s="1"/>
      <c r="D27" s="1"/>
    </row>
    <row r="28" spans="3:4" x14ac:dyDescent="0.25">
      <c r="D28" s="79"/>
    </row>
    <row r="29" spans="3:4" x14ac:dyDescent="0.25">
      <c r="C29" s="1"/>
      <c r="D29" s="1"/>
    </row>
    <row r="30" spans="3:4" x14ac:dyDescent="0.25">
      <c r="D30" s="1"/>
    </row>
    <row r="31" spans="3:4" x14ac:dyDescent="0.25">
      <c r="D31" s="1"/>
    </row>
    <row r="32" spans="3:4" x14ac:dyDescent="0.25">
      <c r="D32" s="1"/>
    </row>
    <row r="33" spans="4:4" x14ac:dyDescent="0.25">
      <c r="D33" s="1"/>
    </row>
    <row r="34" spans="4:4" x14ac:dyDescent="0.25">
      <c r="D34" s="1"/>
    </row>
  </sheetData>
  <customSheetViews>
    <customSheetView guid="{18A44355-9B01-4B30-A21D-D58AB6C16BB3}">
      <selection activeCell="C12" sqref="C12:E34"/>
      <pageMargins left="0.7" right="0.7" top="0.75" bottom="0.75" header="0.3" footer="0.3"/>
    </customSheetView>
    <customSheetView guid="{40AF8D35-BE0F-4075-942A-A459537355E7}">
      <selection activeCell="D28" sqref="D28"/>
      <pageMargins left="0.7" right="0.7" top="0.75" bottom="0.75" header="0.3" footer="0.3"/>
    </customSheetView>
    <customSheetView guid="{3BC8A2A8-E6DA-4580-831A-3F6F11ADCEF2}">
      <selection activeCell="D28" sqref="D28"/>
      <pageMargins left="0.7" right="0.7" top="0.75" bottom="0.75" header="0.3" footer="0.3"/>
    </customSheetView>
    <customSheetView guid="{BF505269-B908-40DB-A66E-94DF9FB9B769}">
      <selection activeCell="D28" sqref="D28"/>
      <pageMargins left="0.7" right="0.7" top="0.75" bottom="0.75" header="0.3" footer="0.3"/>
    </customSheetView>
    <customSheetView guid="{88127E63-12D7-4F66-B662-AB9F1540D418}">
      <selection activeCell="D28" sqref="D2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ДЧБ</vt:lpstr>
      <vt:lpstr>Лист1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В. Ханова</cp:lastModifiedBy>
  <cp:lastPrinted>2018-08-03T11:27:36Z</cp:lastPrinted>
  <dcterms:created xsi:type="dcterms:W3CDTF">2002-03-11T10:22:12Z</dcterms:created>
  <dcterms:modified xsi:type="dcterms:W3CDTF">2018-08-03T11:58:57Z</dcterms:modified>
</cp:coreProperties>
</file>